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9440" windowHeight="10170"/>
  </bookViews>
  <sheets>
    <sheet name="школьная мебель" sheetId="1" r:id="rId1"/>
    <sheet name="Глоссарий" sheetId="2" r:id="rId2"/>
  </sheets>
  <definedNames>
    <definedName name="_xlnm.Print_Titles" localSheetId="1">Глоссарий!#REF!</definedName>
    <definedName name="_xlnm.Print_Area" localSheetId="1">Глоссарий!$A$1:$C$95</definedName>
    <definedName name="_xlnm.Print_Area" localSheetId="0">'школьная мебель'!$A$1:$AI$81</definedName>
    <definedName name="С18" localSheetId="1">#REF!</definedName>
    <definedName name="С18">#REF!</definedName>
    <definedName name="С18_1" localSheetId="1">#REF!</definedName>
    <definedName name="С18_1">#REF!</definedName>
    <definedName name="с19" localSheetId="1">#REF!</definedName>
    <definedName name="с19">#REF!</definedName>
  </definedNames>
  <calcPr calcId="125725"/>
</workbook>
</file>

<file path=xl/calcChain.xml><?xml version="1.0" encoding="utf-8"?>
<calcChain xmlns="http://schemas.openxmlformats.org/spreadsheetml/2006/main">
  <c r="O29" i="1"/>
  <c r="U29"/>
  <c r="AA29"/>
  <c r="AH29"/>
  <c r="I29"/>
  <c r="D29"/>
  <c r="AG81" l="1"/>
  <c r="AA81"/>
  <c r="T81"/>
  <c r="M81"/>
  <c r="F81"/>
  <c r="AH71"/>
  <c r="AA71"/>
  <c r="T71"/>
  <c r="M71"/>
  <c r="F71"/>
  <c r="AH60"/>
  <c r="AA60"/>
  <c r="T60"/>
  <c r="M60"/>
  <c r="F60"/>
  <c r="AH52"/>
  <c r="AA52"/>
  <c r="T52"/>
  <c r="M52"/>
  <c r="F52"/>
  <c r="AH41"/>
  <c r="AA41"/>
  <c r="U41"/>
  <c r="O41"/>
  <c r="I41"/>
  <c r="D41"/>
  <c r="AH18"/>
  <c r="AA18"/>
  <c r="U18"/>
  <c r="O18"/>
  <c r="I18"/>
  <c r="D18"/>
</calcChain>
</file>

<file path=xl/sharedStrings.xml><?xml version="1.0" encoding="utf-8"?>
<sst xmlns="http://schemas.openxmlformats.org/spreadsheetml/2006/main" count="329" uniqueCount="133">
  <si>
    <t xml:space="preserve">Школьная мебель </t>
  </si>
  <si>
    <t>дилерский                    Введите свой коэффициент посла запятой:</t>
  </si>
  <si>
    <t>Стул ученический</t>
  </si>
  <si>
    <t>Стул регулируемый</t>
  </si>
  <si>
    <t xml:space="preserve">Парта одноместная </t>
  </si>
  <si>
    <t>Парта регулируемая</t>
  </si>
  <si>
    <t>Парта двухместная</t>
  </si>
  <si>
    <t xml:space="preserve"> Парта регулируемая</t>
  </si>
  <si>
    <r>
      <t xml:space="preserve">СТ01 </t>
    </r>
    <r>
      <rPr>
        <b/>
        <sz val="14"/>
        <rFont val="Arial Cyr"/>
        <charset val="204"/>
      </rPr>
      <t>(рост с 2-6)</t>
    </r>
  </si>
  <si>
    <r>
      <t xml:space="preserve">СТ02 </t>
    </r>
    <r>
      <rPr>
        <b/>
        <sz val="14"/>
        <rFont val="Arial Cyr"/>
        <charset val="204"/>
      </rPr>
      <t>(рост 2-4, 4-6)</t>
    </r>
  </si>
  <si>
    <r>
      <t xml:space="preserve">П02 </t>
    </r>
    <r>
      <rPr>
        <b/>
        <sz val="14"/>
        <rFont val="Arial Cyr"/>
        <charset val="204"/>
      </rPr>
      <t>(600*500) (рост с 2-6)</t>
    </r>
  </si>
  <si>
    <r>
      <rPr>
        <b/>
        <sz val="18"/>
        <rFont val="Arial Cyr"/>
        <charset val="204"/>
      </rPr>
      <t>П05</t>
    </r>
    <r>
      <rPr>
        <b/>
        <sz val="14"/>
        <rFont val="Arial Cyr"/>
        <charset val="204"/>
      </rPr>
      <t xml:space="preserve">  (</t>
    </r>
    <r>
      <rPr>
        <b/>
        <sz val="14"/>
        <rFont val="Arial Cyr"/>
        <family val="2"/>
        <charset val="204"/>
      </rPr>
      <t>600*500) (рост 2-4, 4-6)</t>
    </r>
  </si>
  <si>
    <r>
      <rPr>
        <b/>
        <sz val="18"/>
        <rFont val="Arial Cyr"/>
        <charset val="204"/>
      </rPr>
      <t xml:space="preserve">П01 </t>
    </r>
    <r>
      <rPr>
        <b/>
        <sz val="14"/>
        <rFont val="Arial Cyr"/>
        <family val="2"/>
        <charset val="204"/>
      </rPr>
      <t xml:space="preserve"> (1200*500) (рост с 2-6)</t>
    </r>
  </si>
  <si>
    <r>
      <rPr>
        <b/>
        <sz val="18"/>
        <rFont val="Arial Cyr"/>
        <charset val="204"/>
      </rPr>
      <t xml:space="preserve">П04  </t>
    </r>
    <r>
      <rPr>
        <b/>
        <sz val="14"/>
        <rFont val="Arial Cyr"/>
        <family val="2"/>
        <charset val="204"/>
      </rPr>
      <t>(1200*500) (рост 2-4, 4-6)</t>
    </r>
  </si>
  <si>
    <t>Цена:</t>
  </si>
  <si>
    <t>Столы и стулья на круглой трубе трубе диаметр 22 и 30мм</t>
  </si>
  <si>
    <r>
      <t xml:space="preserve">СТ04 </t>
    </r>
    <r>
      <rPr>
        <b/>
        <sz val="14"/>
        <rFont val="Arial Cyr"/>
        <charset val="204"/>
      </rPr>
      <t>(рост с 2-6)</t>
    </r>
  </si>
  <si>
    <r>
      <t xml:space="preserve">СТ05 </t>
    </r>
    <r>
      <rPr>
        <b/>
        <sz val="14"/>
        <rFont val="Arial Cyr"/>
        <charset val="204"/>
      </rPr>
      <t>(рост 2-4, 4-6)</t>
    </r>
  </si>
  <si>
    <r>
      <t>ПК11</t>
    </r>
    <r>
      <rPr>
        <b/>
        <sz val="14"/>
        <rFont val="Arial Cyr"/>
        <charset val="204"/>
      </rPr>
      <t xml:space="preserve"> (600*500) (рост с 2-6)</t>
    </r>
  </si>
  <si>
    <r>
      <t xml:space="preserve">ПК08 </t>
    </r>
    <r>
      <rPr>
        <b/>
        <sz val="14"/>
        <rFont val="Arial Cyr"/>
        <charset val="204"/>
      </rPr>
      <t>(600*500) (рост 2-4, 4-6)</t>
    </r>
  </si>
  <si>
    <r>
      <t xml:space="preserve">ПК06 </t>
    </r>
    <r>
      <rPr>
        <b/>
        <sz val="14"/>
        <rFont val="Arial Cyr"/>
        <charset val="204"/>
      </rPr>
      <t>(1200*500) (рост с 2-6)</t>
    </r>
  </si>
  <si>
    <r>
      <t xml:space="preserve">ПК04 </t>
    </r>
    <r>
      <rPr>
        <b/>
        <sz val="14"/>
        <rFont val="Arial Cyr"/>
        <charset val="204"/>
      </rPr>
      <t>(1200*5000) (рост 2-4, 4-6)</t>
    </r>
  </si>
  <si>
    <t>Стол 4-х метсный</t>
  </si>
  <si>
    <t>Стол 6-и метсный</t>
  </si>
  <si>
    <r>
      <rPr>
        <b/>
        <sz val="18"/>
        <rFont val="Arial Cyr"/>
        <charset val="204"/>
      </rPr>
      <t xml:space="preserve">МС01 </t>
    </r>
    <r>
      <rPr>
        <b/>
        <sz val="14"/>
        <rFont val="Arial Cyr"/>
        <charset val="204"/>
      </rPr>
      <t>(1000*800*760)</t>
    </r>
  </si>
  <si>
    <r>
      <rPr>
        <b/>
        <sz val="18"/>
        <rFont val="Arial Cyr"/>
        <charset val="204"/>
      </rPr>
      <t xml:space="preserve">МС02 </t>
    </r>
    <r>
      <rPr>
        <b/>
        <sz val="14"/>
        <rFont val="Arial Cyr"/>
        <charset val="204"/>
      </rPr>
      <t>(1200*700*760)</t>
    </r>
  </si>
  <si>
    <r>
      <rPr>
        <b/>
        <sz val="18"/>
        <rFont val="Arial Cyr"/>
        <charset val="204"/>
      </rPr>
      <t xml:space="preserve">МС03 </t>
    </r>
    <r>
      <rPr>
        <b/>
        <sz val="14"/>
        <rFont val="Arial Cyr"/>
        <charset val="204"/>
      </rPr>
      <t>(1500*700*760)</t>
    </r>
  </si>
  <si>
    <t>1500*320*420</t>
  </si>
  <si>
    <r>
      <rPr>
        <b/>
        <sz val="18"/>
        <rFont val="Arial Cyr"/>
        <charset val="204"/>
      </rPr>
      <t xml:space="preserve">МС04 </t>
    </r>
    <r>
      <rPr>
        <b/>
        <sz val="14"/>
        <rFont val="Arial Cyr"/>
        <charset val="204"/>
      </rPr>
      <t>(1200*700*760)</t>
    </r>
  </si>
  <si>
    <r>
      <rPr>
        <b/>
        <sz val="18"/>
        <rFont val="Arial Cyr"/>
        <charset val="204"/>
      </rPr>
      <t xml:space="preserve">МС05 </t>
    </r>
    <r>
      <rPr>
        <b/>
        <sz val="14"/>
        <rFont val="Arial Cyr"/>
        <charset val="204"/>
      </rPr>
      <t>(1500*700*760)</t>
    </r>
  </si>
  <si>
    <t xml:space="preserve"> </t>
  </si>
  <si>
    <t>Табурет</t>
  </si>
  <si>
    <t>Скамья 2-х метсная</t>
  </si>
  <si>
    <t>Скамья 3-х метсная</t>
  </si>
  <si>
    <t>Мебель для библиотек</t>
  </si>
  <si>
    <t>МС07</t>
  </si>
  <si>
    <r>
      <rPr>
        <b/>
        <sz val="18"/>
        <rFont val="Arial Cyr"/>
        <charset val="204"/>
      </rPr>
      <t xml:space="preserve">МС10 </t>
    </r>
    <r>
      <rPr>
        <b/>
        <sz val="14"/>
        <rFont val="Arial Cyr"/>
        <charset val="204"/>
      </rPr>
      <t>(1200*460)</t>
    </r>
  </si>
  <si>
    <r>
      <rPr>
        <b/>
        <sz val="18"/>
        <rFont val="Arial Cyr"/>
        <charset val="204"/>
      </rPr>
      <t xml:space="preserve">МС11 </t>
    </r>
    <r>
      <rPr>
        <b/>
        <sz val="14"/>
        <rFont val="Arial Cyr"/>
        <charset val="204"/>
      </rPr>
      <t>(1500*460)</t>
    </r>
  </si>
  <si>
    <t>МБ10</t>
  </si>
  <si>
    <t xml:space="preserve">для читательских </t>
  </si>
  <si>
    <t>формуляров</t>
  </si>
  <si>
    <t>(430x490x1150)</t>
  </si>
  <si>
    <t>Стеллаж угловой</t>
  </si>
  <si>
    <t>Стеллаж односторонний</t>
  </si>
  <si>
    <t>Стеллаж двуосторонний</t>
  </si>
  <si>
    <t>Стеллаж демонстрационный</t>
  </si>
  <si>
    <r>
      <rPr>
        <b/>
        <sz val="18"/>
        <rFont val="Arial Cyr"/>
        <charset val="204"/>
      </rPr>
      <t>МБ01</t>
    </r>
    <r>
      <rPr>
        <b/>
        <sz val="16"/>
        <rFont val="Arial Cyr"/>
        <charset val="204"/>
      </rPr>
      <t xml:space="preserve"> </t>
    </r>
    <r>
      <rPr>
        <b/>
        <sz val="14"/>
        <rFont val="Arial Cyr"/>
        <charset val="204"/>
      </rPr>
      <t>(450*450*2120)</t>
    </r>
  </si>
  <si>
    <r>
      <t xml:space="preserve">МБ02 </t>
    </r>
    <r>
      <rPr>
        <b/>
        <sz val="14"/>
        <rFont val="Arial Cyr"/>
        <charset val="204"/>
      </rPr>
      <t>(1000*365*2120)</t>
    </r>
  </si>
  <si>
    <r>
      <t xml:space="preserve">МБ03 </t>
    </r>
    <r>
      <rPr>
        <b/>
        <sz val="14"/>
        <rFont val="Arial Cyr"/>
        <charset val="204"/>
      </rPr>
      <t>(1000*710*2120)</t>
    </r>
  </si>
  <si>
    <r>
      <t xml:space="preserve">МБ04 </t>
    </r>
    <r>
      <rPr>
        <b/>
        <sz val="14"/>
        <rFont val="Arial Cyr"/>
        <charset val="204"/>
      </rPr>
      <t>(1000*470*2120)</t>
    </r>
  </si>
  <si>
    <r>
      <t xml:space="preserve">МБ05 </t>
    </r>
    <r>
      <rPr>
        <b/>
        <sz val="14"/>
        <rFont val="Arial Cyr"/>
        <charset val="204"/>
      </rPr>
      <t>(860*450*2010)</t>
    </r>
  </si>
  <si>
    <t>Стол - барьер</t>
  </si>
  <si>
    <t>Стол - кафедра</t>
  </si>
  <si>
    <t>Шкаф картотечный</t>
  </si>
  <si>
    <r>
      <t xml:space="preserve">МБ12 </t>
    </r>
    <r>
      <rPr>
        <b/>
        <sz val="14"/>
        <rFont val="Arial Cyr"/>
        <charset val="204"/>
      </rPr>
      <t>(860*350*2010)</t>
    </r>
  </si>
  <si>
    <r>
      <t xml:space="preserve">МБ06 </t>
    </r>
    <r>
      <rPr>
        <b/>
        <sz val="14"/>
        <rFont val="Arial Cyr"/>
        <charset val="204"/>
      </rPr>
      <t>(860*700*2010)</t>
    </r>
  </si>
  <si>
    <r>
      <t xml:space="preserve">МБ07 </t>
    </r>
    <r>
      <rPr>
        <b/>
        <sz val="14"/>
        <rFont val="Arial Cyr"/>
        <charset val="204"/>
      </rPr>
      <t>(1200*620*750/900)</t>
    </r>
  </si>
  <si>
    <r>
      <t xml:space="preserve">МБ08 </t>
    </r>
    <r>
      <rPr>
        <b/>
        <sz val="14"/>
        <rFont val="Arial Cyr"/>
        <charset val="204"/>
      </rPr>
      <t>(1200*420*750/900)</t>
    </r>
  </si>
  <si>
    <r>
      <t xml:space="preserve">МБ09 </t>
    </r>
    <r>
      <rPr>
        <b/>
        <sz val="14"/>
        <rFont val="Arial Cyr"/>
        <charset val="204"/>
      </rPr>
      <t>(1030*420*1230)</t>
    </r>
  </si>
  <si>
    <t>Школьная мебель</t>
  </si>
  <si>
    <t>парта П02, П01,</t>
  </si>
  <si>
    <t>Столешница</t>
  </si>
  <si>
    <t>ЛДСП  16мм.</t>
  </si>
  <si>
    <t>Бук-зальцах</t>
  </si>
  <si>
    <t>Передняя соединительная панель</t>
  </si>
  <si>
    <t>Кромка на столешнице</t>
  </si>
  <si>
    <t>ПВХ 2 мм.</t>
  </si>
  <si>
    <t>Опоры</t>
  </si>
  <si>
    <t>металл. Профиль 25х25, крючки</t>
  </si>
  <si>
    <t>порошковое порытие, цвет серый</t>
  </si>
  <si>
    <t>Окончания труб имеют пластиковые заглушки</t>
  </si>
  <si>
    <t>парта П05, П04,</t>
  </si>
  <si>
    <t xml:space="preserve">Толщина опор </t>
  </si>
  <si>
    <r>
      <t>Высота регулируется согласно </t>
    </r>
    <r>
      <rPr>
        <sz val="11"/>
        <color rgb="FF000000"/>
        <rFont val="Arial"/>
        <family val="2"/>
        <charset val="204"/>
      </rPr>
      <t>группам роста 2-4, 3-5, 4-6.</t>
    </r>
  </si>
  <si>
    <t>Стул ученический СТ01</t>
  </si>
  <si>
    <t>Основание</t>
  </si>
  <si>
    <t>металл. Профиль 25х25</t>
  </si>
  <si>
    <t>Сиденье и спинка</t>
  </si>
  <si>
    <t>Гнуто-клеенная фанера</t>
  </si>
  <si>
    <t>лаковое покрытие цвет светлый</t>
  </si>
  <si>
    <t>Стул ученический СТ02</t>
  </si>
  <si>
    <t>Парта ПК11, ПК06</t>
  </si>
  <si>
    <r>
      <t xml:space="preserve">Опоры </t>
    </r>
    <r>
      <rPr>
        <sz val="9"/>
        <color indexed="8"/>
        <rFont val="Arial"/>
        <family val="2"/>
        <charset val="204"/>
      </rPr>
      <t>(Опорный полоз дугой ,с 4- мя вертикальными стойками)</t>
    </r>
  </si>
  <si>
    <t>Металл. каркас из  труб диаметром 22 и 30 мм</t>
  </si>
  <si>
    <t>Парта ПК08, ПК04</t>
  </si>
  <si>
    <t>Стул ученический СТ04</t>
  </si>
  <si>
    <t>металл. труба диаметром 25 и 30 мм</t>
  </si>
  <si>
    <t>Стул ученический СТ05</t>
  </si>
  <si>
    <t>Столы на плоскоовальной  трубе</t>
  </si>
  <si>
    <t>ЛДСП  22мм.</t>
  </si>
  <si>
    <t>Ольха, клен</t>
  </si>
  <si>
    <t>Труба плоскоовального сечения</t>
  </si>
  <si>
    <t>порошковое покрытие красного, синего или серого цвета</t>
  </si>
  <si>
    <t>два крючка для портфелей</t>
  </si>
  <si>
    <t>порные концы труб каракса закрыты черными пластиковыми протекторами.</t>
  </si>
  <si>
    <t>Мебель для столовой МС01</t>
  </si>
  <si>
    <t>Бук</t>
  </si>
  <si>
    <t>Каркас из трубы 25х25 с обвязкой по периметру</t>
  </si>
  <si>
    <t>Мебель для столовой МС02, МС03</t>
  </si>
  <si>
    <t>Основание + полоз под табуреты</t>
  </si>
  <si>
    <t>Каркас из трубы 25х25, 25х40</t>
  </si>
  <si>
    <t>Мебель для столовой МС04, МС05</t>
  </si>
  <si>
    <t>Мебель для столовой МС07</t>
  </si>
  <si>
    <t>Сиденье</t>
  </si>
  <si>
    <t>Кромка на сиденье</t>
  </si>
  <si>
    <t>Каркас из круглой трубы 20мм</t>
  </si>
  <si>
    <t>Мебель для столовой МС10, МС11</t>
  </si>
  <si>
    <t>ПВХ 0,4 мм.</t>
  </si>
  <si>
    <t>тонированное</t>
  </si>
  <si>
    <t xml:space="preserve">     стекло 5 мм. тонированное, аллюминеевый профиль</t>
  </si>
  <si>
    <t>Мебель для библиотек МБ01 - МБ04</t>
  </si>
  <si>
    <t>Каркас из трубы 25х25</t>
  </si>
  <si>
    <t>Полки</t>
  </si>
  <si>
    <t xml:space="preserve">Кромка на полках </t>
  </si>
  <si>
    <t>Мебель для библиотек МБ05, МБ06, МБ12</t>
  </si>
  <si>
    <t xml:space="preserve">Кромка </t>
  </si>
  <si>
    <t xml:space="preserve">Задняя стенка </t>
  </si>
  <si>
    <t xml:space="preserve">ХДФ   3,2 мм. </t>
  </si>
  <si>
    <t>Мебель для библиотек МБ07, МБ08.</t>
  </si>
  <si>
    <t>ПВХ 2-0,4 мм.</t>
  </si>
  <si>
    <t>Мебель для библиотек МБ09, МБ10.</t>
  </si>
  <si>
    <t>*</t>
  </si>
  <si>
    <t>Столы и стулья на квадратном профиле 25х25</t>
  </si>
  <si>
    <t>Столы и стулья на квадратном и прямоугольном профиле</t>
  </si>
  <si>
    <r>
      <t xml:space="preserve">СТ01р </t>
    </r>
    <r>
      <rPr>
        <b/>
        <sz val="14"/>
        <rFont val="Arial Cyr"/>
        <charset val="204"/>
      </rPr>
      <t>(рост с 2-6)</t>
    </r>
  </si>
  <si>
    <r>
      <t xml:space="preserve">СТ02р </t>
    </r>
    <r>
      <rPr>
        <b/>
        <sz val="14"/>
        <rFont val="Arial Cyr"/>
        <charset val="204"/>
      </rPr>
      <t>(рост 2-4, 4-6)</t>
    </r>
  </si>
  <si>
    <r>
      <t xml:space="preserve">П02р </t>
    </r>
    <r>
      <rPr>
        <b/>
        <sz val="14"/>
        <rFont val="Arial Cyr"/>
        <charset val="204"/>
      </rPr>
      <t>(600*500) (рост с 2-6)</t>
    </r>
  </si>
  <si>
    <r>
      <rPr>
        <b/>
        <sz val="18"/>
        <rFont val="Arial Cyr"/>
        <charset val="204"/>
      </rPr>
      <t>П05р</t>
    </r>
    <r>
      <rPr>
        <b/>
        <sz val="14"/>
        <rFont val="Arial Cyr"/>
        <charset val="204"/>
      </rPr>
      <t xml:space="preserve">  (</t>
    </r>
    <r>
      <rPr>
        <b/>
        <sz val="14"/>
        <rFont val="Arial Cyr"/>
        <family val="2"/>
        <charset val="204"/>
      </rPr>
      <t>600*500) (рост 2-4, 4-6)</t>
    </r>
  </si>
  <si>
    <r>
      <rPr>
        <b/>
        <sz val="18"/>
        <rFont val="Arial Cyr"/>
        <charset val="204"/>
      </rPr>
      <t xml:space="preserve">П01р </t>
    </r>
    <r>
      <rPr>
        <b/>
        <sz val="14"/>
        <rFont val="Arial Cyr"/>
        <family val="2"/>
        <charset val="204"/>
      </rPr>
      <t xml:space="preserve"> (1200*500) (рост с 2-6)</t>
    </r>
  </si>
  <si>
    <r>
      <rPr>
        <b/>
        <sz val="18"/>
        <rFont val="Arial Cyr"/>
        <charset val="204"/>
      </rPr>
      <t xml:space="preserve">П04р  </t>
    </r>
    <r>
      <rPr>
        <b/>
        <sz val="14"/>
        <rFont val="Arial Cyr"/>
        <family val="2"/>
        <charset val="204"/>
      </rPr>
      <t>(1200*500) (рост 2-4, 4-6)</t>
    </r>
  </si>
  <si>
    <t>Столы и стулья на квадратном профиле 25х25 поставляются в разобранном виде в картонной упаковке: - 1 парта - 1 упаковка, 2 стула - 1 упаковка</t>
  </si>
  <si>
    <t>цены действительны с 14.03.2016 год</t>
  </si>
  <si>
    <t>* - заказываются в суммарном количестве от 10шт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</si>
</sst>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0.0"/>
    <numFmt numFmtId="166" formatCode="#,##0&quot;р.&quot;"/>
    <numFmt numFmtId="167" formatCode="#,##0&quot;р.&quot;;[Red]#,##0&quot;р.&quot;"/>
    <numFmt numFmtId="168" formatCode="#,##0[$р.-419]"/>
    <numFmt numFmtId="169" formatCode="#,##0.0[$р.-419]"/>
    <numFmt numFmtId="170" formatCode="_-* #,##0.00_р_._-;\-* #,##0.00_р_._-;_-* \-??_р_._-;_-@_-"/>
  </numFmts>
  <fonts count="53"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8"/>
      <name val="Arial Cyr"/>
      <family val="2"/>
      <charset val="204"/>
    </font>
    <font>
      <sz val="16"/>
      <name val="Arial CYR"/>
      <family val="2"/>
      <charset val="204"/>
    </font>
    <font>
      <b/>
      <sz val="72"/>
      <name val="Arial Cyr"/>
      <family val="2"/>
      <charset val="204"/>
    </font>
    <font>
      <b/>
      <sz val="24"/>
      <name val="Arial Cyr"/>
      <family val="2"/>
      <charset val="204"/>
    </font>
    <font>
      <b/>
      <sz val="36"/>
      <name val="Arial Cyr"/>
      <family val="2"/>
      <charset val="204"/>
    </font>
    <font>
      <b/>
      <sz val="22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20"/>
      <name val="Arial Cyr"/>
      <family val="2"/>
      <charset val="204"/>
    </font>
    <font>
      <b/>
      <sz val="16"/>
      <name val="Arial Cyr"/>
      <family val="2"/>
      <charset val="204"/>
    </font>
    <font>
      <sz val="18"/>
      <name val="Arial Cyr"/>
      <family val="2"/>
      <charset val="204"/>
    </font>
    <font>
      <b/>
      <sz val="16"/>
      <color indexed="9"/>
      <name val="Arial Cyr"/>
      <family val="2"/>
      <charset val="204"/>
    </font>
    <font>
      <sz val="26"/>
      <name val="Arial Cyr"/>
      <family val="2"/>
      <charset val="204"/>
    </font>
    <font>
      <b/>
      <sz val="16"/>
      <name val="Arial Cyr"/>
      <charset val="204"/>
    </font>
    <font>
      <b/>
      <sz val="14"/>
      <name val="Arial Cyr"/>
      <charset val="204"/>
    </font>
    <font>
      <b/>
      <sz val="14"/>
      <name val="Arial Cyr"/>
      <family val="2"/>
      <charset val="204"/>
    </font>
    <font>
      <b/>
      <sz val="18"/>
      <name val="Arial Cyr"/>
      <charset val="204"/>
    </font>
    <font>
      <sz val="14"/>
      <name val="Arial Cyr"/>
      <family val="2"/>
      <charset val="204"/>
    </font>
    <font>
      <b/>
      <sz val="13"/>
      <name val="Arial Cyr"/>
      <family val="2"/>
      <charset val="204"/>
    </font>
    <font>
      <sz val="12"/>
      <name val="Arial Cyr"/>
      <family val="2"/>
      <charset val="204"/>
    </font>
    <font>
      <sz val="26"/>
      <name val="Arial Cyr"/>
      <charset val="204"/>
    </font>
    <font>
      <b/>
      <sz val="11"/>
      <name val="Arial Cyr"/>
      <family val="2"/>
      <charset val="204"/>
    </font>
    <font>
      <b/>
      <sz val="19"/>
      <color rgb="FF396150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8"/>
      <name val="Arial Cyr"/>
      <family val="2"/>
      <charset val="204"/>
    </font>
    <font>
      <b/>
      <sz val="16"/>
      <color theme="0"/>
      <name val="Arial Cyr"/>
      <family val="2"/>
      <charset val="204"/>
    </font>
    <font>
      <sz val="13"/>
      <name val="Arial Cyr"/>
      <family val="2"/>
      <charset val="204"/>
    </font>
    <font>
      <b/>
      <sz val="10"/>
      <name val="Arial"/>
      <family val="2"/>
      <charset val="204"/>
    </font>
    <font>
      <b/>
      <sz val="10"/>
      <name val="Arial Cyr"/>
      <family val="2"/>
      <charset val="204"/>
    </font>
    <font>
      <b/>
      <sz val="16"/>
      <color theme="0"/>
      <name val="Arial Cyr"/>
      <charset val="204"/>
    </font>
    <font>
      <b/>
      <sz val="10"/>
      <color theme="0"/>
      <name val="Arial"/>
      <family val="2"/>
      <charset val="204"/>
    </font>
    <font>
      <sz val="16"/>
      <color theme="0"/>
      <name val="Arial"/>
      <family val="2"/>
      <charset val="204"/>
    </font>
    <font>
      <sz val="16"/>
      <name val="Arial"/>
      <family val="2"/>
      <charset val="204"/>
    </font>
    <font>
      <b/>
      <sz val="13"/>
      <color indexed="10"/>
      <name val="Arial Cyr"/>
      <family val="2"/>
      <charset val="204"/>
    </font>
    <font>
      <b/>
      <sz val="10"/>
      <name val="Arial Cyr"/>
      <charset val="204"/>
    </font>
    <font>
      <b/>
      <u/>
      <sz val="11"/>
      <color indexed="18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  <charset val="204"/>
    </font>
    <font>
      <sz val="12"/>
      <color rgb="FF141414"/>
      <name val="Georgia"/>
      <family val="1"/>
      <charset val="204"/>
    </font>
    <font>
      <sz val="11"/>
      <color rgb="FF141414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rgb="FF484848"/>
      <name val="Arial"/>
      <family val="2"/>
      <charset val="204"/>
    </font>
    <font>
      <sz val="10"/>
      <color rgb="FF141414"/>
      <name val="Georgia"/>
      <family val="1"/>
      <charset val="204"/>
    </font>
    <font>
      <sz val="10"/>
      <name val="Arial Cyr"/>
      <charset val="204"/>
    </font>
    <font>
      <u/>
      <sz val="10"/>
      <color theme="10"/>
      <name val="Arial"/>
      <family val="2"/>
      <charset val="204"/>
    </font>
    <font>
      <b/>
      <sz val="24"/>
      <name val="Arial Cyr"/>
      <charset val="204"/>
    </font>
    <font>
      <b/>
      <sz val="28"/>
      <name val="Arial Cyr"/>
      <family val="2"/>
      <charset val="204"/>
    </font>
    <font>
      <b/>
      <sz val="22"/>
      <color indexed="12"/>
      <name val="Arial Cyr"/>
      <family val="2"/>
      <charset val="204"/>
    </font>
    <font>
      <b/>
      <sz val="22"/>
      <color theme="1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0"/>
        <bgColor indexed="49"/>
      </patternFill>
    </fill>
    <fill>
      <patternFill patternType="solid">
        <fgColor indexed="45"/>
        <bgColor indexed="29"/>
      </patternFill>
    </fill>
    <fill>
      <patternFill patternType="solid">
        <fgColor indexed="23"/>
        <bgColor indexed="23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26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44"/>
        <bgColor indexed="31"/>
      </patternFill>
    </fill>
  </fills>
  <borders count="33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8" fillId="0" borderId="0" applyNumberFormat="0" applyFill="0" applyBorder="0" applyAlignment="0" applyProtection="0"/>
    <xf numFmtId="0" fontId="38" fillId="0" borderId="0"/>
    <xf numFmtId="0" fontId="1" fillId="0" borderId="0"/>
    <xf numFmtId="170" fontId="1" fillId="0" borderId="0" applyFill="0" applyBorder="0" applyAlignment="0" applyProtection="0"/>
    <xf numFmtId="164" fontId="47" fillId="0" borderId="0" applyFont="0" applyFill="0" applyBorder="0" applyAlignment="0" applyProtection="0"/>
    <xf numFmtId="0" fontId="48" fillId="0" borderId="0" applyNumberFormat="0" applyFill="0" applyBorder="0" applyAlignment="0" applyProtection="0"/>
  </cellStyleXfs>
  <cellXfs count="374">
    <xf numFmtId="0" fontId="0" fillId="0" borderId="0" xfId="0"/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horizontal="left" vertical="center"/>
    </xf>
    <xf numFmtId="165" fontId="3" fillId="2" borderId="2" xfId="1" applyNumberFormat="1" applyFont="1" applyFill="1" applyBorder="1"/>
    <xf numFmtId="165" fontId="4" fillId="2" borderId="2" xfId="1" applyNumberFormat="1" applyFont="1" applyFill="1" applyBorder="1" applyAlignment="1">
      <alignment horizontal="center"/>
    </xf>
    <xf numFmtId="165" fontId="3" fillId="2" borderId="2" xfId="1" applyNumberFormat="1" applyFont="1" applyFill="1" applyBorder="1" applyAlignment="1">
      <alignment horizontal="center"/>
    </xf>
    <xf numFmtId="0" fontId="1" fillId="2" borderId="2" xfId="1" applyFill="1" applyBorder="1"/>
    <xf numFmtId="165" fontId="3" fillId="2" borderId="0" xfId="1" applyNumberFormat="1" applyFont="1" applyFill="1"/>
    <xf numFmtId="165" fontId="3" fillId="2" borderId="0" xfId="1" applyNumberFormat="1" applyFont="1" applyFill="1" applyBorder="1" applyAlignment="1"/>
    <xf numFmtId="165" fontId="6" fillId="2" borderId="3" xfId="1" applyNumberFormat="1" applyFont="1" applyFill="1" applyBorder="1" applyAlignment="1">
      <alignment horizontal="left"/>
    </xf>
    <xf numFmtId="165" fontId="3" fillId="2" borderId="0" xfId="1" applyNumberFormat="1" applyFont="1" applyFill="1" applyBorder="1"/>
    <xf numFmtId="165" fontId="2" fillId="2" borderId="0" xfId="1" applyNumberFormat="1" applyFont="1" applyFill="1" applyBorder="1" applyAlignment="1">
      <alignment horizontal="left" vertical="center"/>
    </xf>
    <xf numFmtId="165" fontId="7" fillId="2" borderId="0" xfId="1" applyNumberFormat="1" applyFont="1" applyFill="1" applyBorder="1" applyAlignment="1">
      <alignment horizontal="left"/>
    </xf>
    <xf numFmtId="165" fontId="5" fillId="2" borderId="0" xfId="1" applyNumberFormat="1" applyFont="1" applyFill="1" applyBorder="1" applyAlignment="1"/>
    <xf numFmtId="0" fontId="1" fillId="2" borderId="0" xfId="1" applyFill="1" applyBorder="1" applyAlignment="1"/>
    <xf numFmtId="165" fontId="7" fillId="2" borderId="0" xfId="1" applyNumberFormat="1" applyFont="1" applyFill="1" applyBorder="1" applyAlignment="1">
      <alignment horizontal="right"/>
    </xf>
    <xf numFmtId="0" fontId="1" fillId="2" borderId="0" xfId="1" applyFill="1" applyBorder="1" applyAlignment="1">
      <alignment horizontal="left"/>
    </xf>
    <xf numFmtId="0" fontId="1" fillId="2" borderId="0" xfId="1" applyFill="1" applyAlignment="1">
      <alignment horizontal="left"/>
    </xf>
    <xf numFmtId="165" fontId="11" fillId="2" borderId="0" xfId="1" applyNumberFormat="1" applyFont="1" applyFill="1"/>
    <xf numFmtId="165" fontId="11" fillId="2" borderId="0" xfId="1" applyNumberFormat="1" applyFont="1" applyFill="1" applyBorder="1" applyAlignment="1"/>
    <xf numFmtId="165" fontId="9" fillId="2" borderId="8" xfId="1" applyNumberFormat="1" applyFont="1" applyFill="1" applyBorder="1" applyAlignment="1">
      <alignment horizontal="left"/>
    </xf>
    <xf numFmtId="165" fontId="9" fillId="2" borderId="0" xfId="1" applyNumberFormat="1" applyFont="1" applyFill="1" applyBorder="1" applyAlignment="1">
      <alignment horizontal="left"/>
    </xf>
    <xf numFmtId="165" fontId="10" fillId="2" borderId="0" xfId="1" applyNumberFormat="1" applyFont="1" applyFill="1" applyBorder="1" applyAlignment="1">
      <alignment horizontal="left"/>
    </xf>
    <xf numFmtId="0" fontId="11" fillId="2" borderId="0" xfId="1" applyNumberFormat="1" applyFont="1" applyFill="1" applyBorder="1" applyAlignment="1">
      <alignment horizontal="center"/>
    </xf>
    <xf numFmtId="2" fontId="11" fillId="2" borderId="0" xfId="1" applyNumberFormat="1" applyFont="1" applyFill="1" applyAlignment="1">
      <alignment horizontal="center"/>
    </xf>
    <xf numFmtId="165" fontId="11" fillId="2" borderId="0" xfId="1" applyNumberFormat="1" applyFont="1" applyFill="1" applyAlignment="1">
      <alignment wrapText="1"/>
    </xf>
    <xf numFmtId="0" fontId="13" fillId="2" borderId="0" xfId="1" applyNumberFormat="1" applyFont="1" applyFill="1" applyBorder="1" applyAlignment="1">
      <alignment horizontal="center"/>
    </xf>
    <xf numFmtId="2" fontId="13" fillId="2" borderId="0" xfId="1" applyNumberFormat="1" applyFont="1" applyFill="1" applyAlignment="1">
      <alignment horizontal="center"/>
    </xf>
    <xf numFmtId="165" fontId="3" fillId="2" borderId="0" xfId="1" applyNumberFormat="1" applyFont="1" applyFill="1" applyAlignment="1">
      <alignment wrapText="1"/>
    </xf>
    <xf numFmtId="165" fontId="10" fillId="2" borderId="0" xfId="1" applyNumberFormat="1" applyFont="1" applyFill="1" applyBorder="1" applyAlignment="1">
      <alignment wrapText="1"/>
    </xf>
    <xf numFmtId="165" fontId="10" fillId="6" borderId="0" xfId="1" applyNumberFormat="1" applyFont="1" applyFill="1" applyBorder="1" applyAlignment="1">
      <alignment horizontal="center" vertical="top"/>
    </xf>
    <xf numFmtId="0" fontId="14" fillId="6" borderId="0" xfId="1" applyNumberFormat="1" applyFont="1" applyFill="1" applyBorder="1" applyAlignment="1">
      <alignment horizontal="center"/>
    </xf>
    <xf numFmtId="2" fontId="14" fillId="6" borderId="0" xfId="1" applyNumberFormat="1" applyFont="1" applyFill="1" applyBorder="1" applyAlignment="1">
      <alignment horizontal="center"/>
    </xf>
    <xf numFmtId="165" fontId="14" fillId="6" borderId="0" xfId="1" applyNumberFormat="1" applyFont="1" applyFill="1" applyBorder="1" applyAlignment="1"/>
    <xf numFmtId="165" fontId="10" fillId="2" borderId="0" xfId="1" applyNumberFormat="1" applyFont="1" applyFill="1" applyBorder="1" applyAlignment="1"/>
    <xf numFmtId="165" fontId="2" fillId="2" borderId="8" xfId="1" applyNumberFormat="1" applyFont="1" applyFill="1" applyBorder="1" applyAlignment="1">
      <alignment horizontal="left"/>
    </xf>
    <xf numFmtId="165" fontId="16" fillId="2" borderId="0" xfId="1" applyNumberFormat="1" applyFont="1" applyFill="1" applyBorder="1" applyAlignment="1">
      <alignment horizontal="center"/>
    </xf>
    <xf numFmtId="165" fontId="2" fillId="2" borderId="8" xfId="1" applyNumberFormat="1" applyFont="1" applyFill="1" applyBorder="1" applyAlignment="1">
      <alignment vertical="top"/>
    </xf>
    <xf numFmtId="165" fontId="16" fillId="2" borderId="0" xfId="1" applyNumberFormat="1" applyFont="1" applyFill="1" applyBorder="1" applyAlignment="1">
      <alignment horizontal="left" vertical="top"/>
    </xf>
    <xf numFmtId="165" fontId="18" fillId="2" borderId="9" xfId="1" applyNumberFormat="1" applyFont="1" applyFill="1" applyBorder="1" applyAlignment="1">
      <alignment wrapText="1"/>
    </xf>
    <xf numFmtId="165" fontId="18" fillId="2" borderId="0" xfId="1" applyNumberFormat="1" applyFont="1" applyFill="1" applyBorder="1" applyAlignment="1">
      <alignment wrapText="1"/>
    </xf>
    <xf numFmtId="0" fontId="18" fillId="6" borderId="0" xfId="1" applyNumberFormat="1" applyFont="1" applyFill="1" applyBorder="1" applyAlignment="1">
      <alignment horizontal="center"/>
    </xf>
    <xf numFmtId="2" fontId="18" fillId="6" borderId="0" xfId="1" applyNumberFormat="1" applyFont="1" applyFill="1" applyBorder="1" applyAlignment="1">
      <alignment horizontal="center"/>
    </xf>
    <xf numFmtId="165" fontId="18" fillId="6" borderId="0" xfId="1" applyNumberFormat="1" applyFont="1" applyFill="1" applyBorder="1" applyAlignment="1"/>
    <xf numFmtId="165" fontId="18" fillId="2" borderId="0" xfId="1" applyNumberFormat="1" applyFont="1" applyFill="1" applyBorder="1" applyAlignment="1"/>
    <xf numFmtId="165" fontId="19" fillId="2" borderId="8" xfId="1" applyNumberFormat="1" applyFont="1" applyFill="1" applyBorder="1" applyAlignment="1">
      <alignment horizontal="left"/>
    </xf>
    <xf numFmtId="165" fontId="19" fillId="2" borderId="0" xfId="1" applyNumberFormat="1" applyFont="1" applyFill="1" applyBorder="1" applyAlignment="1">
      <alignment horizontal="center"/>
    </xf>
    <xf numFmtId="165" fontId="19" fillId="2" borderId="9" xfId="1" applyNumberFormat="1" applyFont="1" applyFill="1" applyBorder="1" applyAlignment="1">
      <alignment horizontal="center"/>
    </xf>
    <xf numFmtId="165" fontId="19" fillId="2" borderId="8" xfId="1" applyNumberFormat="1" applyFont="1" applyFill="1" applyBorder="1" applyAlignment="1">
      <alignment horizontal="center"/>
    </xf>
    <xf numFmtId="165" fontId="20" fillId="2" borderId="8" xfId="1" applyNumberFormat="1" applyFont="1" applyFill="1" applyBorder="1" applyAlignment="1"/>
    <xf numFmtId="0" fontId="20" fillId="0" borderId="0" xfId="1" applyFont="1" applyBorder="1" applyAlignment="1"/>
    <xf numFmtId="0" fontId="20" fillId="0" borderId="9" xfId="1" applyFont="1" applyBorder="1" applyAlignment="1"/>
    <xf numFmtId="0" fontId="20" fillId="0" borderId="8" xfId="1" applyFont="1" applyBorder="1" applyAlignment="1"/>
    <xf numFmtId="165" fontId="19" fillId="2" borderId="0" xfId="1" applyNumberFormat="1" applyFont="1" applyFill="1" applyBorder="1" applyAlignment="1">
      <alignment horizontal="left"/>
    </xf>
    <xf numFmtId="165" fontId="19" fillId="2" borderId="9" xfId="1" applyNumberFormat="1" applyFont="1" applyFill="1" applyBorder="1" applyAlignment="1">
      <alignment horizontal="left"/>
    </xf>
    <xf numFmtId="165" fontId="18" fillId="2" borderId="8" xfId="1" applyNumberFormat="1" applyFont="1" applyFill="1" applyBorder="1" applyAlignment="1"/>
    <xf numFmtId="0" fontId="1" fillId="0" borderId="0" xfId="1" applyBorder="1" applyAlignment="1"/>
    <xf numFmtId="0" fontId="1" fillId="0" borderId="9" xfId="1" applyBorder="1" applyAlignment="1"/>
    <xf numFmtId="165" fontId="18" fillId="2" borderId="9" xfId="1" applyNumberFormat="1" applyFont="1" applyFill="1" applyBorder="1" applyAlignment="1"/>
    <xf numFmtId="165" fontId="3" fillId="2" borderId="0" xfId="1" applyNumberFormat="1" applyFont="1" applyFill="1" applyBorder="1" applyAlignment="1">
      <alignment wrapText="1"/>
    </xf>
    <xf numFmtId="165" fontId="19" fillId="6" borderId="0" xfId="1" applyNumberFormat="1" applyFont="1" applyFill="1" applyBorder="1" applyAlignment="1">
      <alignment horizontal="center"/>
    </xf>
    <xf numFmtId="0" fontId="21" fillId="6" borderId="0" xfId="1" applyNumberFormat="1" applyFont="1" applyFill="1" applyBorder="1" applyAlignment="1">
      <alignment horizontal="center"/>
    </xf>
    <xf numFmtId="2" fontId="13" fillId="6" borderId="0" xfId="1" applyNumberFormat="1" applyFont="1" applyFill="1" applyBorder="1" applyAlignment="1">
      <alignment horizontal="center"/>
    </xf>
    <xf numFmtId="165" fontId="3" fillId="6" borderId="0" xfId="1" applyNumberFormat="1" applyFont="1" applyFill="1" applyBorder="1" applyAlignment="1"/>
    <xf numFmtId="0" fontId="12" fillId="6" borderId="8" xfId="1" applyNumberFormat="1" applyFont="1" applyFill="1" applyBorder="1" applyAlignment="1">
      <alignment horizontal="center"/>
    </xf>
    <xf numFmtId="0" fontId="12" fillId="6" borderId="0" xfId="1" applyNumberFormat="1" applyFont="1" applyFill="1" applyBorder="1" applyAlignment="1">
      <alignment horizontal="center"/>
    </xf>
    <xf numFmtId="0" fontId="12" fillId="6" borderId="9" xfId="1" applyNumberFormat="1" applyFont="1" applyFill="1" applyBorder="1" applyAlignment="1">
      <alignment horizontal="center"/>
    </xf>
    <xf numFmtId="165" fontId="3" fillId="2" borderId="9" xfId="1" applyNumberFormat="1" applyFont="1" applyFill="1" applyBorder="1" applyAlignment="1">
      <alignment wrapText="1"/>
    </xf>
    <xf numFmtId="165" fontId="3" fillId="0" borderId="0" xfId="1" applyNumberFormat="1" applyFont="1" applyFill="1" applyBorder="1" applyAlignment="1">
      <alignment wrapText="1"/>
    </xf>
    <xf numFmtId="165" fontId="3" fillId="0" borderId="0" xfId="1" applyNumberFormat="1" applyFont="1" applyFill="1" applyBorder="1" applyAlignment="1"/>
    <xf numFmtId="165" fontId="3" fillId="0" borderId="9" xfId="1" applyNumberFormat="1" applyFont="1" applyFill="1" applyBorder="1" applyAlignment="1">
      <alignment wrapText="1"/>
    </xf>
    <xf numFmtId="165" fontId="3" fillId="2" borderId="8" xfId="1" applyNumberFormat="1" applyFont="1" applyFill="1" applyBorder="1" applyAlignment="1"/>
    <xf numFmtId="165" fontId="3" fillId="2" borderId="9" xfId="1" applyNumberFormat="1" applyFont="1" applyFill="1" applyBorder="1" applyAlignment="1"/>
    <xf numFmtId="165" fontId="3" fillId="2" borderId="8" xfId="1" applyNumberFormat="1" applyFont="1" applyFill="1" applyBorder="1" applyAlignment="1">
      <alignment horizontal="center"/>
    </xf>
    <xf numFmtId="165" fontId="22" fillId="2" borderId="0" xfId="1" applyNumberFormat="1" applyFont="1" applyFill="1" applyBorder="1" applyAlignment="1">
      <alignment horizontal="center" vertical="center"/>
    </xf>
    <xf numFmtId="165" fontId="22" fillId="2" borderId="9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Alignment="1"/>
    <xf numFmtId="1" fontId="16" fillId="2" borderId="8" xfId="1" applyNumberFormat="1" applyFont="1" applyFill="1" applyBorder="1" applyAlignment="1">
      <alignment horizontal="right"/>
    </xf>
    <xf numFmtId="1" fontId="16" fillId="2" borderId="0" xfId="1" applyNumberFormat="1" applyFont="1" applyFill="1" applyBorder="1" applyAlignment="1">
      <alignment horizontal="right"/>
    </xf>
    <xf numFmtId="1" fontId="19" fillId="2" borderId="0" xfId="1" applyNumberFormat="1" applyFont="1" applyFill="1" applyBorder="1" applyAlignment="1">
      <alignment horizontal="right"/>
    </xf>
    <xf numFmtId="0" fontId="23" fillId="0" borderId="0" xfId="0" applyFont="1"/>
    <xf numFmtId="1" fontId="10" fillId="2" borderId="8" xfId="1" applyNumberFormat="1" applyFont="1" applyFill="1" applyBorder="1" applyAlignment="1"/>
    <xf numFmtId="1" fontId="10" fillId="2" borderId="0" xfId="1" applyNumberFormat="1" applyFont="1" applyFill="1" applyBorder="1" applyAlignment="1">
      <alignment horizontal="right"/>
    </xf>
    <xf numFmtId="165" fontId="10" fillId="2" borderId="0" xfId="1" applyNumberFormat="1" applyFont="1" applyFill="1" applyBorder="1" applyAlignment="1">
      <alignment horizontal="right"/>
    </xf>
    <xf numFmtId="1" fontId="10" fillId="2" borderId="8" xfId="1" applyNumberFormat="1" applyFont="1" applyFill="1" applyBorder="1" applyAlignment="1">
      <alignment horizontal="right"/>
    </xf>
    <xf numFmtId="0" fontId="10" fillId="2" borderId="8" xfId="1" applyFont="1" applyFill="1" applyBorder="1" applyAlignment="1"/>
    <xf numFmtId="165" fontId="10" fillId="2" borderId="0" xfId="1" applyNumberFormat="1" applyFont="1" applyFill="1" applyBorder="1" applyAlignment="1">
      <alignment horizontal="center"/>
    </xf>
    <xf numFmtId="165" fontId="10" fillId="2" borderId="8" xfId="1" applyNumberFormat="1" applyFont="1" applyFill="1" applyBorder="1" applyAlignment="1">
      <alignment horizontal="left"/>
    </xf>
    <xf numFmtId="1" fontId="10" fillId="6" borderId="0" xfId="1" applyNumberFormat="1" applyFont="1" applyFill="1" applyBorder="1" applyAlignment="1">
      <alignment horizontal="right"/>
    </xf>
    <xf numFmtId="167" fontId="10" fillId="6" borderId="0" xfId="1" applyNumberFormat="1" applyFont="1" applyFill="1" applyBorder="1" applyAlignment="1">
      <alignment horizontal="center"/>
    </xf>
    <xf numFmtId="0" fontId="10" fillId="6" borderId="0" xfId="1" applyFont="1" applyFill="1" applyBorder="1" applyAlignment="1"/>
    <xf numFmtId="2" fontId="10" fillId="6" borderId="0" xfId="1" applyNumberFormat="1" applyFont="1" applyFill="1" applyBorder="1" applyAlignment="1">
      <alignment horizontal="center"/>
    </xf>
    <xf numFmtId="165" fontId="10" fillId="6" borderId="0" xfId="1" applyNumberFormat="1" applyFont="1" applyFill="1" applyBorder="1" applyAlignment="1"/>
    <xf numFmtId="1" fontId="3" fillId="2" borderId="0" xfId="1" applyNumberFormat="1" applyFont="1" applyFill="1"/>
    <xf numFmtId="0" fontId="3" fillId="6" borderId="0" xfId="1" applyFont="1" applyFill="1" applyBorder="1" applyAlignment="1"/>
    <xf numFmtId="1" fontId="10" fillId="6" borderId="0" xfId="1" applyNumberFormat="1" applyFont="1" applyFill="1" applyBorder="1" applyAlignment="1">
      <alignment horizontal="center"/>
    </xf>
    <xf numFmtId="1" fontId="3" fillId="6" borderId="0" xfId="1" applyNumberFormat="1" applyFont="1" applyFill="1" applyBorder="1" applyAlignment="1"/>
    <xf numFmtId="1" fontId="3" fillId="2" borderId="0" xfId="1" applyNumberFormat="1" applyFont="1" applyFill="1" applyAlignment="1"/>
    <xf numFmtId="165" fontId="2" fillId="2" borderId="0" xfId="1" applyNumberFormat="1" applyFont="1" applyFill="1" applyBorder="1" applyAlignment="1">
      <alignment horizontal="center"/>
    </xf>
    <xf numFmtId="165" fontId="2" fillId="2" borderId="0" xfId="1" applyNumberFormat="1" applyFont="1" applyFill="1" applyBorder="1" applyAlignment="1">
      <alignment horizontal="center" vertical="top"/>
    </xf>
    <xf numFmtId="165" fontId="2" fillId="2" borderId="9" xfId="1" applyNumberFormat="1" applyFont="1" applyFill="1" applyBorder="1" applyAlignment="1">
      <alignment horizontal="center" vertical="top"/>
    </xf>
    <xf numFmtId="165" fontId="2" fillId="2" borderId="0" xfId="1" applyNumberFormat="1" applyFont="1" applyFill="1" applyBorder="1" applyAlignment="1">
      <alignment horizontal="left" vertical="top"/>
    </xf>
    <xf numFmtId="165" fontId="2" fillId="2" borderId="9" xfId="1" applyNumberFormat="1" applyFont="1" applyFill="1" applyBorder="1" applyAlignment="1">
      <alignment horizontal="left" vertical="top"/>
    </xf>
    <xf numFmtId="165" fontId="11" fillId="2" borderId="9" xfId="1" applyNumberFormat="1" applyFont="1" applyFill="1" applyBorder="1" applyAlignment="1">
      <alignment wrapText="1"/>
    </xf>
    <xf numFmtId="165" fontId="2" fillId="2" borderId="0" xfId="1" applyNumberFormat="1" applyFont="1" applyFill="1"/>
    <xf numFmtId="165" fontId="2" fillId="6" borderId="0" xfId="1" applyNumberFormat="1" applyFont="1" applyFill="1" applyBorder="1" applyAlignment="1">
      <alignment horizontal="center" vertical="top"/>
    </xf>
    <xf numFmtId="165" fontId="2" fillId="6" borderId="0" xfId="1" applyNumberFormat="1" applyFont="1" applyFill="1" applyBorder="1" applyAlignment="1"/>
    <xf numFmtId="165" fontId="2" fillId="2" borderId="0" xfId="1" applyNumberFormat="1" applyFont="1" applyFill="1" applyAlignment="1"/>
    <xf numFmtId="165" fontId="10" fillId="2" borderId="0" xfId="1" applyNumberFormat="1" applyFont="1" applyFill="1" applyBorder="1" applyAlignment="1">
      <alignment horizontal="center" vertical="top"/>
    </xf>
    <xf numFmtId="165" fontId="10" fillId="2" borderId="0" xfId="1" applyNumberFormat="1" applyFont="1" applyFill="1"/>
    <xf numFmtId="165" fontId="14" fillId="6" borderId="0" xfId="1" applyNumberFormat="1" applyFont="1" applyFill="1" applyBorder="1" applyAlignment="1">
      <alignment horizontal="center" vertical="top"/>
    </xf>
    <xf numFmtId="165" fontId="10" fillId="2" borderId="0" xfId="1" applyNumberFormat="1" applyFont="1" applyFill="1" applyAlignment="1"/>
    <xf numFmtId="0" fontId="1" fillId="6" borderId="0" xfId="1" applyFill="1" applyBorder="1" applyAlignment="1"/>
    <xf numFmtId="1" fontId="19" fillId="6" borderId="0" xfId="1" applyNumberFormat="1" applyFont="1" applyFill="1" applyBorder="1" applyAlignment="1">
      <alignment horizontal="right"/>
    </xf>
    <xf numFmtId="167" fontId="16" fillId="6" borderId="0" xfId="1" applyNumberFormat="1" applyFont="1" applyFill="1" applyBorder="1" applyAlignment="1">
      <alignment horizontal="center"/>
    </xf>
    <xf numFmtId="1" fontId="16" fillId="6" borderId="0" xfId="1" applyNumberFormat="1" applyFont="1" applyFill="1" applyBorder="1" applyAlignment="1">
      <alignment horizontal="center"/>
    </xf>
    <xf numFmtId="165" fontId="10" fillId="2" borderId="0" xfId="1" applyNumberFormat="1" applyFont="1" applyFill="1" applyBorder="1"/>
    <xf numFmtId="1" fontId="3" fillId="2" borderId="0" xfId="1" applyNumberFormat="1" applyFont="1" applyFill="1" applyBorder="1" applyAlignment="1"/>
    <xf numFmtId="165" fontId="3" fillId="2" borderId="0" xfId="1" applyNumberFormat="1" applyFont="1" applyFill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5" fontId="14" fillId="2" borderId="0" xfId="1" applyNumberFormat="1" applyFont="1" applyFill="1" applyAlignment="1">
      <alignment horizontal="center" vertical="center"/>
    </xf>
    <xf numFmtId="1" fontId="18" fillId="2" borderId="0" xfId="1" applyNumberFormat="1" applyFont="1" applyFill="1" applyBorder="1"/>
    <xf numFmtId="1" fontId="18" fillId="2" borderId="0" xfId="1" applyNumberFormat="1" applyFont="1" applyFill="1" applyBorder="1" applyAlignment="1"/>
    <xf numFmtId="1" fontId="18" fillId="2" borderId="0" xfId="1" applyNumberFormat="1" applyFont="1" applyFill="1"/>
    <xf numFmtId="165" fontId="14" fillId="6" borderId="8" xfId="1" applyNumberFormat="1" applyFont="1" applyFill="1" applyBorder="1" applyAlignment="1">
      <alignment horizontal="left" vertical="top"/>
    </xf>
    <xf numFmtId="0" fontId="14" fillId="0" borderId="0" xfId="1" applyFont="1" applyBorder="1" applyAlignment="1">
      <alignment horizontal="left" vertical="top"/>
    </xf>
    <xf numFmtId="0" fontId="15" fillId="0" borderId="0" xfId="1" applyFont="1" applyBorder="1" applyAlignment="1">
      <alignment horizontal="left" vertical="top"/>
    </xf>
    <xf numFmtId="165" fontId="14" fillId="6" borderId="0" xfId="1" applyNumberFormat="1" applyFont="1" applyFill="1" applyBorder="1" applyAlignment="1">
      <alignment horizontal="left" vertical="top"/>
    </xf>
    <xf numFmtId="0" fontId="14" fillId="0" borderId="9" xfId="1" applyFont="1" applyBorder="1" applyAlignment="1">
      <alignment horizontal="left" vertical="top"/>
    </xf>
    <xf numFmtId="165" fontId="15" fillId="6" borderId="0" xfId="1" applyNumberFormat="1" applyFont="1" applyFill="1" applyBorder="1" applyAlignment="1">
      <alignment horizontal="left" vertical="top"/>
    </xf>
    <xf numFmtId="165" fontId="14" fillId="6" borderId="9" xfId="1" applyNumberFormat="1" applyFont="1" applyFill="1" applyBorder="1" applyAlignment="1">
      <alignment horizontal="left" vertical="top"/>
    </xf>
    <xf numFmtId="165" fontId="14" fillId="2" borderId="0" xfId="1" applyNumberFormat="1" applyFont="1" applyFill="1" applyAlignment="1">
      <alignment horizontal="left"/>
    </xf>
    <xf numFmtId="165" fontId="14" fillId="2" borderId="0" xfId="1" applyNumberFormat="1" applyFont="1" applyFill="1"/>
    <xf numFmtId="0" fontId="19" fillId="2" borderId="0" xfId="1" applyFont="1" applyFill="1" applyBorder="1" applyAlignment="1">
      <alignment horizontal="center"/>
    </xf>
    <xf numFmtId="165" fontId="27" fillId="2" borderId="9" xfId="1" applyNumberFormat="1" applyFont="1" applyFill="1" applyBorder="1" applyAlignment="1">
      <alignment horizontal="center"/>
    </xf>
    <xf numFmtId="165" fontId="27" fillId="2" borderId="8" xfId="1" applyNumberFormat="1" applyFont="1" applyFill="1" applyBorder="1" applyAlignment="1">
      <alignment horizontal="center"/>
    </xf>
    <xf numFmtId="165" fontId="27" fillId="2" borderId="0" xfId="1" applyNumberFormat="1" applyFont="1" applyFill="1" applyBorder="1" applyAlignment="1">
      <alignment horizontal="center"/>
    </xf>
    <xf numFmtId="165" fontId="27" fillId="0" borderId="0" xfId="1" applyNumberFormat="1" applyFont="1" applyFill="1" applyBorder="1" applyAlignment="1">
      <alignment horizontal="center"/>
    </xf>
    <xf numFmtId="165" fontId="27" fillId="0" borderId="9" xfId="1" applyNumberFormat="1" applyFont="1" applyFill="1" applyBorder="1" applyAlignment="1">
      <alignment horizontal="center"/>
    </xf>
    <xf numFmtId="49" fontId="3" fillId="2" borderId="0" xfId="1" applyNumberFormat="1" applyFont="1" applyFill="1"/>
    <xf numFmtId="165" fontId="19" fillId="2" borderId="10" xfId="1" applyNumberFormat="1" applyFont="1" applyFill="1" applyBorder="1" applyAlignment="1">
      <alignment horizontal="center"/>
    </xf>
    <xf numFmtId="0" fontId="1" fillId="2" borderId="11" xfId="1" applyFill="1" applyBorder="1" applyAlignment="1"/>
    <xf numFmtId="165" fontId="10" fillId="2" borderId="11" xfId="1" applyNumberFormat="1" applyFont="1" applyFill="1" applyBorder="1" applyAlignment="1">
      <alignment horizontal="right"/>
    </xf>
    <xf numFmtId="1" fontId="19" fillId="2" borderId="10" xfId="1" applyNumberFormat="1" applyFont="1" applyFill="1" applyBorder="1" applyAlignment="1">
      <alignment horizontal="center"/>
    </xf>
    <xf numFmtId="1" fontId="29" fillId="2" borderId="11" xfId="1" applyNumberFormat="1" applyFont="1" applyFill="1" applyBorder="1" applyAlignment="1"/>
    <xf numFmtId="1" fontId="10" fillId="2" borderId="11" xfId="1" applyNumberFormat="1" applyFont="1" applyFill="1" applyBorder="1" applyAlignment="1"/>
    <xf numFmtId="1" fontId="10" fillId="2" borderId="11" xfId="1" applyNumberFormat="1" applyFont="1" applyFill="1" applyBorder="1" applyAlignment="1">
      <alignment horizontal="right"/>
    </xf>
    <xf numFmtId="1" fontId="10" fillId="2" borderId="10" xfId="1" applyNumberFormat="1" applyFont="1" applyFill="1" applyBorder="1" applyAlignment="1"/>
    <xf numFmtId="1" fontId="19" fillId="2" borderId="10" xfId="1" applyNumberFormat="1" applyFont="1" applyFill="1" applyBorder="1" applyAlignment="1">
      <alignment horizontal="center" wrapText="1"/>
    </xf>
    <xf numFmtId="1" fontId="19" fillId="2" borderId="11" xfId="1" applyNumberFormat="1" applyFont="1" applyFill="1" applyBorder="1" applyAlignment="1">
      <alignment horizontal="center" wrapText="1"/>
    </xf>
    <xf numFmtId="1" fontId="19" fillId="2" borderId="11" xfId="1" applyNumberFormat="1" applyFont="1" applyFill="1" applyBorder="1" applyAlignment="1">
      <alignment wrapText="1"/>
    </xf>
    <xf numFmtId="165" fontId="27" fillId="2" borderId="0" xfId="1" applyNumberFormat="1" applyFont="1" applyFill="1" applyBorder="1" applyAlignment="1">
      <alignment horizontal="left"/>
    </xf>
    <xf numFmtId="165" fontId="17" fillId="2" borderId="0" xfId="1" applyNumberFormat="1" applyFont="1" applyFill="1" applyAlignment="1">
      <alignment horizontal="left"/>
    </xf>
    <xf numFmtId="165" fontId="14" fillId="2" borderId="0" xfId="1" applyNumberFormat="1" applyFont="1" applyFill="1" applyBorder="1" applyAlignment="1">
      <alignment horizontal="left"/>
    </xf>
    <xf numFmtId="1" fontId="3" fillId="2" borderId="0" xfId="1" applyNumberFormat="1" applyFont="1" applyFill="1" applyAlignment="1">
      <alignment horizontal="right"/>
    </xf>
    <xf numFmtId="1" fontId="3" fillId="2" borderId="0" xfId="1" applyNumberFormat="1" applyFont="1" applyFill="1" applyBorder="1" applyAlignment="1">
      <alignment horizontal="right"/>
    </xf>
    <xf numFmtId="1" fontId="18" fillId="2" borderId="0" xfId="1" applyNumberFormat="1" applyFont="1" applyFill="1" applyAlignment="1">
      <alignment horizontal="right"/>
    </xf>
    <xf numFmtId="1" fontId="18" fillId="2" borderId="0" xfId="1" applyNumberFormat="1" applyFont="1" applyFill="1" applyBorder="1" applyAlignment="1">
      <alignment horizontal="right"/>
    </xf>
    <xf numFmtId="1" fontId="14" fillId="0" borderId="8" xfId="1" applyNumberFormat="1" applyFont="1" applyFill="1" applyBorder="1" applyAlignment="1"/>
    <xf numFmtId="1" fontId="16" fillId="0" borderId="0" xfId="1" applyNumberFormat="1" applyFont="1" applyFill="1" applyBorder="1" applyAlignment="1"/>
    <xf numFmtId="1" fontId="19" fillId="0" borderId="0" xfId="1" applyNumberFormat="1" applyFont="1" applyFill="1" applyBorder="1" applyAlignment="1"/>
    <xf numFmtId="166" fontId="25" fillId="0" borderId="0" xfId="1" applyNumberFormat="1" applyFont="1" applyFill="1" applyBorder="1" applyAlignment="1"/>
    <xf numFmtId="1" fontId="14" fillId="0" borderId="0" xfId="1" applyNumberFormat="1" applyFont="1" applyFill="1" applyBorder="1" applyAlignment="1"/>
    <xf numFmtId="1" fontId="18" fillId="0" borderId="9" xfId="1" applyNumberFormat="1" applyFont="1" applyFill="1" applyBorder="1" applyAlignment="1"/>
    <xf numFmtId="1" fontId="19" fillId="0" borderId="8" xfId="1" applyNumberFormat="1" applyFont="1" applyFill="1" applyBorder="1" applyAlignment="1"/>
    <xf numFmtId="1" fontId="18" fillId="0" borderId="0" xfId="1" applyNumberFormat="1" applyFont="1" applyFill="1" applyBorder="1" applyAlignment="1"/>
    <xf numFmtId="166" fontId="25" fillId="0" borderId="9" xfId="1" applyNumberFormat="1" applyFont="1" applyFill="1" applyBorder="1" applyAlignment="1"/>
    <xf numFmtId="166" fontId="25" fillId="0" borderId="8" xfId="1" applyNumberFormat="1" applyFont="1" applyFill="1" applyBorder="1" applyAlignment="1"/>
    <xf numFmtId="0" fontId="10" fillId="0" borderId="0" xfId="1" applyFont="1" applyFill="1" applyBorder="1" applyAlignment="1">
      <alignment vertical="top"/>
    </xf>
    <xf numFmtId="0" fontId="10" fillId="0" borderId="9" xfId="1" applyFont="1" applyFill="1" applyBorder="1" applyAlignment="1">
      <alignment vertical="top"/>
    </xf>
    <xf numFmtId="0" fontId="10" fillId="0" borderId="8" xfId="1" applyFont="1" applyFill="1" applyBorder="1" applyAlignment="1">
      <alignment vertical="top"/>
    </xf>
    <xf numFmtId="1" fontId="18" fillId="0" borderId="0" xfId="1" applyNumberFormat="1" applyFont="1" applyFill="1" applyAlignment="1"/>
    <xf numFmtId="165" fontId="10" fillId="6" borderId="8" xfId="1" applyNumberFormat="1" applyFont="1" applyFill="1" applyBorder="1" applyAlignment="1">
      <alignment horizontal="left" vertical="top"/>
    </xf>
    <xf numFmtId="0" fontId="1" fillId="0" borderId="0" xfId="1" applyBorder="1" applyAlignment="1">
      <alignment horizontal="left" vertical="top"/>
    </xf>
    <xf numFmtId="165" fontId="10" fillId="6" borderId="0" xfId="1" applyNumberFormat="1" applyFont="1" applyFill="1" applyBorder="1" applyAlignment="1">
      <alignment horizontal="left" vertical="top"/>
    </xf>
    <xf numFmtId="0" fontId="1" fillId="0" borderId="9" xfId="1" applyBorder="1" applyAlignment="1">
      <alignment horizontal="left" vertical="top"/>
    </xf>
    <xf numFmtId="0" fontId="1" fillId="0" borderId="8" xfId="1" applyBorder="1" applyAlignment="1">
      <alignment horizontal="left" vertical="top"/>
    </xf>
    <xf numFmtId="0" fontId="10" fillId="2" borderId="0" xfId="1" applyFont="1" applyFill="1" applyBorder="1" applyAlignment="1">
      <alignment horizontal="center" vertical="top"/>
    </xf>
    <xf numFmtId="0" fontId="10" fillId="2" borderId="9" xfId="1" applyFont="1" applyFill="1" applyBorder="1" applyAlignment="1">
      <alignment horizontal="center" vertical="top"/>
    </xf>
    <xf numFmtId="0" fontId="10" fillId="2" borderId="8" xfId="1" applyFont="1" applyFill="1" applyBorder="1" applyAlignment="1">
      <alignment horizontal="center" vertical="top"/>
    </xf>
    <xf numFmtId="165" fontId="10" fillId="2" borderId="9" xfId="1" applyNumberFormat="1" applyFont="1" applyFill="1" applyBorder="1" applyAlignment="1">
      <alignment horizontal="center" vertical="top"/>
    </xf>
    <xf numFmtId="0" fontId="19" fillId="2" borderId="9" xfId="1" applyFont="1" applyFill="1" applyBorder="1" applyAlignment="1">
      <alignment horizontal="center"/>
    </xf>
    <xf numFmtId="0" fontId="19" fillId="2" borderId="8" xfId="1" applyFont="1" applyFill="1" applyBorder="1" applyAlignment="1">
      <alignment horizontal="center"/>
    </xf>
    <xf numFmtId="0" fontId="19" fillId="2" borderId="0" xfId="1" applyFont="1" applyFill="1" applyBorder="1" applyAlignment="1">
      <alignment horizontal="left"/>
    </xf>
    <xf numFmtId="0" fontId="1" fillId="2" borderId="9" xfId="1" applyFill="1" applyBorder="1" applyAlignment="1"/>
    <xf numFmtId="0" fontId="1" fillId="2" borderId="8" xfId="1" applyFill="1" applyBorder="1" applyAlignment="1"/>
    <xf numFmtId="0" fontId="27" fillId="2" borderId="0" xfId="1" applyFont="1" applyFill="1" applyBorder="1" applyAlignment="1">
      <alignment horizontal="center"/>
    </xf>
    <xf numFmtId="0" fontId="27" fillId="2" borderId="9" xfId="1" applyFont="1" applyFill="1" applyBorder="1" applyAlignment="1">
      <alignment horizontal="center"/>
    </xf>
    <xf numFmtId="1" fontId="3" fillId="2" borderId="9" xfId="1" applyNumberFormat="1" applyFont="1" applyFill="1" applyBorder="1" applyAlignment="1"/>
    <xf numFmtId="1" fontId="3" fillId="2" borderId="8" xfId="1" applyNumberFormat="1" applyFont="1" applyFill="1" applyBorder="1" applyAlignment="1"/>
    <xf numFmtId="1" fontId="18" fillId="2" borderId="9" xfId="1" applyNumberFormat="1" applyFont="1" applyFill="1" applyBorder="1" applyAlignment="1"/>
    <xf numFmtId="1" fontId="18" fillId="2" borderId="8" xfId="1" applyNumberFormat="1" applyFont="1" applyFill="1" applyBorder="1" applyAlignment="1"/>
    <xf numFmtId="0" fontId="16" fillId="2" borderId="0" xfId="1" applyFont="1" applyFill="1" applyBorder="1" applyAlignment="1">
      <alignment horizontal="right"/>
    </xf>
    <xf numFmtId="165" fontId="19" fillId="2" borderId="11" xfId="1" applyNumberFormat="1" applyFont="1" applyFill="1" applyBorder="1" applyAlignment="1">
      <alignment horizontal="center"/>
    </xf>
    <xf numFmtId="1" fontId="19" fillId="2" borderId="11" xfId="1" applyNumberFormat="1" applyFont="1" applyFill="1" applyBorder="1" applyAlignment="1">
      <alignment horizontal="center"/>
    </xf>
    <xf numFmtId="1" fontId="16" fillId="2" borderId="11" xfId="1" applyNumberFormat="1" applyFont="1" applyFill="1" applyBorder="1" applyAlignment="1">
      <alignment horizontal="right"/>
    </xf>
    <xf numFmtId="1" fontId="16" fillId="2" borderId="11" xfId="1" applyNumberFormat="1" applyFont="1" applyFill="1" applyBorder="1" applyAlignment="1"/>
    <xf numFmtId="1" fontId="16" fillId="2" borderId="10" xfId="1" applyNumberFormat="1" applyFont="1" applyFill="1" applyBorder="1" applyAlignment="1"/>
    <xf numFmtId="165" fontId="14" fillId="2" borderId="5" xfId="1" applyNumberFormat="1" applyFont="1" applyFill="1" applyBorder="1" applyAlignment="1">
      <alignment horizontal="left"/>
    </xf>
    <xf numFmtId="1" fontId="14" fillId="2" borderId="6" xfId="1" applyNumberFormat="1" applyFont="1" applyFill="1" applyBorder="1" applyAlignment="1">
      <alignment horizontal="left"/>
    </xf>
    <xf numFmtId="1" fontId="14" fillId="2" borderId="7" xfId="1" applyNumberFormat="1" applyFont="1" applyFill="1" applyBorder="1" applyAlignment="1">
      <alignment horizontal="left"/>
    </xf>
    <xf numFmtId="165" fontId="14" fillId="2" borderId="6" xfId="1" applyNumberFormat="1" applyFont="1" applyFill="1" applyBorder="1" applyAlignment="1">
      <alignment horizontal="left"/>
    </xf>
    <xf numFmtId="165" fontId="14" fillId="2" borderId="7" xfId="1" applyNumberFormat="1" applyFont="1" applyFill="1" applyBorder="1" applyAlignment="1">
      <alignment horizontal="left"/>
    </xf>
    <xf numFmtId="1" fontId="17" fillId="2" borderId="8" xfId="1" applyNumberFormat="1" applyFont="1" applyFill="1" applyBorder="1" applyAlignment="1">
      <alignment horizontal="left"/>
    </xf>
    <xf numFmtId="0" fontId="18" fillId="2" borderId="0" xfId="1" applyFont="1" applyFill="1" applyBorder="1" applyAlignment="1"/>
    <xf numFmtId="165" fontId="17" fillId="2" borderId="8" xfId="1" applyNumberFormat="1" applyFont="1" applyFill="1" applyBorder="1" applyAlignment="1"/>
    <xf numFmtId="1" fontId="17" fillId="2" borderId="8" xfId="1" applyNumberFormat="1" applyFont="1" applyFill="1" applyBorder="1" applyAlignment="1"/>
    <xf numFmtId="165" fontId="27" fillId="2" borderId="0" xfId="1" applyNumberFormat="1" applyFont="1" applyFill="1" applyBorder="1" applyAlignment="1"/>
    <xf numFmtId="165" fontId="27" fillId="2" borderId="9" xfId="1" applyNumberFormat="1" applyFont="1" applyFill="1" applyBorder="1" applyAlignment="1"/>
    <xf numFmtId="166" fontId="10" fillId="2" borderId="0" xfId="1" applyNumberFormat="1" applyFont="1" applyFill="1" applyBorder="1" applyAlignment="1">
      <alignment horizontal="center"/>
    </xf>
    <xf numFmtId="1" fontId="18" fillId="2" borderId="8" xfId="1" applyNumberFormat="1" applyFont="1" applyFill="1" applyBorder="1" applyAlignment="1">
      <alignment horizontal="right"/>
    </xf>
    <xf numFmtId="166" fontId="10" fillId="2" borderId="9" xfId="1" applyNumberFormat="1" applyFont="1" applyFill="1" applyBorder="1" applyAlignment="1">
      <alignment horizontal="center"/>
    </xf>
    <xf numFmtId="1" fontId="18" fillId="2" borderId="9" xfId="1" applyNumberFormat="1" applyFont="1" applyFill="1" applyBorder="1" applyAlignment="1">
      <alignment horizontal="right"/>
    </xf>
    <xf numFmtId="166" fontId="10" fillId="2" borderId="8" xfId="1" applyNumberFormat="1" applyFont="1" applyFill="1" applyBorder="1" applyAlignment="1">
      <alignment horizontal="center"/>
    </xf>
    <xf numFmtId="1" fontId="19" fillId="2" borderId="8" xfId="1" applyNumberFormat="1" applyFont="1" applyFill="1" applyBorder="1" applyAlignment="1">
      <alignment horizontal="right"/>
    </xf>
    <xf numFmtId="1" fontId="16" fillId="2" borderId="9" xfId="1" applyNumberFormat="1" applyFont="1" applyFill="1" applyBorder="1" applyAlignment="1">
      <alignment horizontal="right"/>
    </xf>
    <xf numFmtId="1" fontId="12" fillId="0" borderId="8" xfId="1" applyNumberFormat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3" fillId="0" borderId="8" xfId="1" applyFont="1" applyBorder="1" applyAlignment="1">
      <alignment horizontal="center"/>
    </xf>
    <xf numFmtId="3" fontId="19" fillId="2" borderId="0" xfId="1" applyNumberFormat="1" applyFont="1" applyFill="1" applyBorder="1" applyAlignment="1">
      <alignment horizontal="center"/>
    </xf>
    <xf numFmtId="168" fontId="16" fillId="2" borderId="0" xfId="1" applyNumberFormat="1" applyFont="1" applyFill="1" applyBorder="1" applyAlignment="1">
      <alignment horizontal="center"/>
    </xf>
    <xf numFmtId="165" fontId="18" fillId="2" borderId="0" xfId="1" applyNumberFormat="1" applyFont="1" applyFill="1" applyBorder="1"/>
    <xf numFmtId="165" fontId="19" fillId="2" borderId="0" xfId="1" applyNumberFormat="1" applyFont="1" applyFill="1" applyBorder="1" applyAlignment="1">
      <alignment horizontal="right"/>
    </xf>
    <xf numFmtId="165" fontId="10" fillId="2" borderId="8" xfId="1" applyNumberFormat="1" applyFont="1" applyFill="1" applyBorder="1" applyAlignment="1">
      <alignment horizontal="center" vertical="top"/>
    </xf>
    <xf numFmtId="165" fontId="10" fillId="2" borderId="9" xfId="1" applyNumberFormat="1" applyFont="1" applyFill="1" applyBorder="1" applyAlignment="1"/>
    <xf numFmtId="165" fontId="10" fillId="2" borderId="0" xfId="1" applyNumberFormat="1" applyFont="1" applyFill="1" applyBorder="1" applyAlignment="1">
      <alignment horizontal="left" vertical="top"/>
    </xf>
    <xf numFmtId="0" fontId="3" fillId="2" borderId="0" xfId="1" applyFont="1" applyFill="1" applyBorder="1" applyAlignment="1">
      <alignment horizontal="center" vertical="top"/>
    </xf>
    <xf numFmtId="165" fontId="10" fillId="2" borderId="9" xfId="1" applyNumberFormat="1" applyFont="1" applyFill="1" applyBorder="1" applyAlignment="1">
      <alignment horizontal="center"/>
    </xf>
    <xf numFmtId="0" fontId="34" fillId="2" borderId="8" xfId="1" applyFont="1" applyFill="1" applyBorder="1" applyAlignment="1">
      <alignment horizontal="center" vertical="center" wrapText="1"/>
    </xf>
    <xf numFmtId="0" fontId="34" fillId="2" borderId="0" xfId="1" applyFont="1" applyFill="1" applyBorder="1" applyAlignment="1">
      <alignment horizontal="center" vertical="center" wrapText="1"/>
    </xf>
    <xf numFmtId="0" fontId="19" fillId="2" borderId="10" xfId="1" applyFont="1" applyFill="1" applyBorder="1" applyAlignment="1">
      <alignment horizontal="center"/>
    </xf>
    <xf numFmtId="0" fontId="19" fillId="2" borderId="11" xfId="1" applyFont="1" applyFill="1" applyBorder="1" applyAlignment="1">
      <alignment horizontal="center"/>
    </xf>
    <xf numFmtId="0" fontId="34" fillId="2" borderId="10" xfId="1" applyFont="1" applyFill="1" applyBorder="1" applyAlignment="1">
      <alignment horizontal="center" vertical="center" wrapText="1"/>
    </xf>
    <xf numFmtId="0" fontId="34" fillId="2" borderId="11" xfId="1" applyFont="1" applyFill="1" applyBorder="1" applyAlignment="1">
      <alignment horizontal="center" vertical="center" wrapText="1"/>
    </xf>
    <xf numFmtId="165" fontId="19" fillId="2" borderId="11" xfId="1" applyNumberFormat="1" applyFont="1" applyFill="1" applyBorder="1" applyAlignment="1">
      <alignment horizontal="left"/>
    </xf>
    <xf numFmtId="165" fontId="3" fillId="2" borderId="11" xfId="1" applyNumberFormat="1" applyFont="1" applyFill="1" applyBorder="1" applyAlignment="1"/>
    <xf numFmtId="165" fontId="19" fillId="2" borderId="10" xfId="1" applyNumberFormat="1" applyFont="1" applyFill="1" applyBorder="1" applyAlignment="1">
      <alignment horizontal="left"/>
    </xf>
    <xf numFmtId="165" fontId="19" fillId="2" borderId="0" xfId="1" applyNumberFormat="1" applyFont="1" applyFill="1" applyBorder="1" applyAlignment="1"/>
    <xf numFmtId="165" fontId="16" fillId="2" borderId="0" xfId="1" applyNumberFormat="1" applyFont="1" applyFill="1" applyBorder="1" applyAlignment="1">
      <alignment horizontal="left"/>
    </xf>
    <xf numFmtId="165" fontId="16" fillId="2" borderId="0" xfId="1" applyNumberFormat="1" applyFont="1" applyFill="1" applyBorder="1" applyAlignment="1">
      <alignment horizontal="right"/>
    </xf>
    <xf numFmtId="165" fontId="19" fillId="2" borderId="0" xfId="1" applyNumberFormat="1" applyFont="1" applyFill="1" applyBorder="1" applyAlignment="1">
      <alignment horizontal="left" vertical="top"/>
    </xf>
    <xf numFmtId="166" fontId="10" fillId="2" borderId="0" xfId="1" applyNumberFormat="1" applyFont="1" applyFill="1" applyBorder="1" applyAlignment="1">
      <alignment horizontal="center" vertical="top"/>
    </xf>
    <xf numFmtId="169" fontId="16" fillId="2" borderId="0" xfId="1" applyNumberFormat="1" applyFont="1" applyFill="1" applyBorder="1" applyAlignment="1">
      <alignment horizontal="right" vertical="top"/>
    </xf>
    <xf numFmtId="168" fontId="10" fillId="2" borderId="0" xfId="1" applyNumberFormat="1" applyFont="1" applyFill="1" applyBorder="1" applyAlignment="1">
      <alignment horizontal="left"/>
    </xf>
    <xf numFmtId="165" fontId="14" fillId="2" borderId="0" xfId="1" applyNumberFormat="1" applyFont="1" applyFill="1" applyBorder="1" applyAlignment="1">
      <alignment wrapText="1"/>
    </xf>
    <xf numFmtId="0" fontId="1" fillId="0" borderId="0" xfId="1" applyBorder="1" applyAlignment="1">
      <alignment wrapText="1"/>
    </xf>
    <xf numFmtId="0" fontId="1" fillId="0" borderId="0" xfId="1" applyAlignment="1">
      <alignment wrapText="1"/>
    </xf>
    <xf numFmtId="0" fontId="35" fillId="0" borderId="0" xfId="1" applyFont="1" applyAlignment="1"/>
    <xf numFmtId="0" fontId="1" fillId="0" borderId="0" xfId="1" applyAlignment="1"/>
    <xf numFmtId="0" fontId="36" fillId="0" borderId="0" xfId="1" applyFont="1" applyAlignment="1"/>
    <xf numFmtId="0" fontId="37" fillId="0" borderId="0" xfId="1" applyFont="1" applyAlignment="1"/>
    <xf numFmtId="0" fontId="39" fillId="0" borderId="16" xfId="3" applyFont="1" applyBorder="1" applyAlignment="1">
      <alignment horizontal="left" vertical="center"/>
    </xf>
    <xf numFmtId="0" fontId="37" fillId="0" borderId="16" xfId="1" applyFont="1" applyBorder="1" applyAlignment="1"/>
    <xf numFmtId="0" fontId="39" fillId="0" borderId="17" xfId="3" applyFont="1" applyBorder="1" applyAlignment="1">
      <alignment horizontal="center" vertical="center"/>
    </xf>
    <xf numFmtId="0" fontId="39" fillId="0" borderId="18" xfId="3" applyFont="1" applyBorder="1" applyAlignment="1">
      <alignment horizontal="center"/>
    </xf>
    <xf numFmtId="0" fontId="39" fillId="0" borderId="16" xfId="3" applyFont="1" applyBorder="1" applyAlignment="1"/>
    <xf numFmtId="0" fontId="40" fillId="0" borderId="8" xfId="0" applyFont="1" applyBorder="1"/>
    <xf numFmtId="0" fontId="39" fillId="0" borderId="0" xfId="3" applyFont="1" applyBorder="1" applyAlignment="1">
      <alignment horizontal="center" vertical="center"/>
    </xf>
    <xf numFmtId="0" fontId="39" fillId="0" borderId="9" xfId="3" applyFont="1" applyBorder="1" applyAlignment="1">
      <alignment horizontal="center"/>
    </xf>
    <xf numFmtId="0" fontId="37" fillId="0" borderId="17" xfId="1" applyFont="1" applyBorder="1" applyAlignment="1"/>
    <xf numFmtId="0" fontId="41" fillId="0" borderId="8" xfId="0" applyFont="1" applyBorder="1" applyAlignment="1"/>
    <xf numFmtId="0" fontId="39" fillId="0" borderId="22" xfId="3" applyFont="1" applyBorder="1" applyAlignment="1">
      <alignment horizontal="center"/>
    </xf>
    <xf numFmtId="0" fontId="39" fillId="0" borderId="23" xfId="3" applyFont="1" applyBorder="1" applyAlignment="1">
      <alignment horizontal="center"/>
    </xf>
    <xf numFmtId="0" fontId="39" fillId="0" borderId="17" xfId="3" applyFont="1" applyBorder="1" applyAlignment="1">
      <alignment horizontal="center"/>
    </xf>
    <xf numFmtId="0" fontId="39" fillId="0" borderId="24" xfId="3" applyFont="1" applyBorder="1" applyAlignment="1">
      <alignment horizontal="center"/>
    </xf>
    <xf numFmtId="0" fontId="39" fillId="0" borderId="25" xfId="3" applyFont="1" applyBorder="1" applyAlignment="1"/>
    <xf numFmtId="0" fontId="39" fillId="0" borderId="16" xfId="3" applyFont="1" applyBorder="1" applyAlignment="1">
      <alignment vertical="center" wrapText="1"/>
    </xf>
    <xf numFmtId="0" fontId="41" fillId="0" borderId="17" xfId="0" applyFont="1" applyBorder="1" applyAlignment="1">
      <alignment wrapText="1"/>
    </xf>
    <xf numFmtId="0" fontId="39" fillId="0" borderId="24" xfId="3" applyFont="1" applyBorder="1" applyAlignment="1">
      <alignment horizontal="center" vertical="center"/>
    </xf>
    <xf numFmtId="0" fontId="39" fillId="0" borderId="17" xfId="3" applyFont="1" applyBorder="1" applyAlignment="1">
      <alignment horizontal="center" vertical="center" wrapText="1"/>
    </xf>
    <xf numFmtId="0" fontId="37" fillId="0" borderId="26" xfId="1" applyFont="1" applyBorder="1" applyAlignment="1"/>
    <xf numFmtId="0" fontId="37" fillId="0" borderId="17" xfId="0" applyFont="1" applyBorder="1" applyAlignment="1"/>
    <xf numFmtId="0" fontId="37" fillId="0" borderId="18" xfId="0" applyFont="1" applyBorder="1" applyAlignment="1"/>
    <xf numFmtId="0" fontId="45" fillId="0" borderId="17" xfId="0" applyFont="1" applyBorder="1"/>
    <xf numFmtId="0" fontId="45" fillId="0" borderId="0" xfId="0" applyFont="1"/>
    <xf numFmtId="0" fontId="45" fillId="0" borderId="8" xfId="0" applyFont="1" applyBorder="1"/>
    <xf numFmtId="0" fontId="39" fillId="0" borderId="0" xfId="3" applyFont="1" applyBorder="1" applyAlignment="1">
      <alignment horizontal="center"/>
    </xf>
    <xf numFmtId="0" fontId="0" fillId="0" borderId="9" xfId="0" applyBorder="1" applyAlignment="1"/>
    <xf numFmtId="0" fontId="46" fillId="0" borderId="0" xfId="0" applyFont="1"/>
    <xf numFmtId="0" fontId="39" fillId="0" borderId="17" xfId="3" applyFont="1" applyBorder="1" applyAlignment="1">
      <alignment horizontal="center" wrapText="1"/>
    </xf>
    <xf numFmtId="0" fontId="40" fillId="0" borderId="0" xfId="0" applyFont="1"/>
    <xf numFmtId="0" fontId="42" fillId="0" borderId="17" xfId="0" applyFont="1" applyBorder="1"/>
    <xf numFmtId="0" fontId="42" fillId="0" borderId="0" xfId="0" applyFont="1" applyBorder="1"/>
    <xf numFmtId="0" fontId="39" fillId="0" borderId="25" xfId="3" applyFont="1" applyBorder="1" applyAlignment="1">
      <alignment horizontal="center"/>
    </xf>
    <xf numFmtId="0" fontId="39" fillId="0" borderId="27" xfId="3" applyFont="1" applyBorder="1" applyAlignment="1">
      <alignment horizontal="left"/>
    </xf>
    <xf numFmtId="0" fontId="39" fillId="0" borderId="28" xfId="3" applyFont="1" applyBorder="1" applyAlignment="1">
      <alignment horizontal="center"/>
    </xf>
    <xf numFmtId="0" fontId="42" fillId="0" borderId="0" xfId="0" applyFont="1"/>
    <xf numFmtId="0" fontId="38" fillId="0" borderId="17" xfId="3" applyFont="1" applyBorder="1" applyAlignment="1">
      <alignment horizontal="center"/>
    </xf>
    <xf numFmtId="0" fontId="39" fillId="0" borderId="29" xfId="3" applyFont="1" applyBorder="1" applyAlignment="1">
      <alignment horizontal="left" vertical="center"/>
    </xf>
    <xf numFmtId="0" fontId="38" fillId="0" borderId="30" xfId="3" applyFont="1" applyBorder="1" applyAlignment="1">
      <alignment horizontal="center"/>
    </xf>
    <xf numFmtId="0" fontId="39" fillId="0" borderId="31" xfId="3" applyFont="1" applyBorder="1" applyAlignment="1">
      <alignment horizontal="center"/>
    </xf>
    <xf numFmtId="165" fontId="5" fillId="2" borderId="0" xfId="1" applyNumberFormat="1" applyFont="1" applyFill="1" applyBorder="1" applyAlignment="1">
      <alignment horizontal="center" vertical="top"/>
    </xf>
    <xf numFmtId="165" fontId="5" fillId="2" borderId="0" xfId="1" applyNumberFormat="1" applyFont="1" applyFill="1" applyBorder="1" applyAlignment="1">
      <alignment horizontal="left" vertical="center"/>
    </xf>
    <xf numFmtId="1" fontId="14" fillId="2" borderId="0" xfId="1" applyNumberFormat="1" applyFont="1" applyFill="1" applyBorder="1" applyAlignment="1">
      <alignment horizontal="right"/>
    </xf>
    <xf numFmtId="165" fontId="10" fillId="2" borderId="10" xfId="1" applyNumberFormat="1" applyFont="1" applyFill="1" applyBorder="1" applyAlignment="1">
      <alignment horizontal="left"/>
    </xf>
    <xf numFmtId="165" fontId="10" fillId="2" borderId="11" xfId="1" applyNumberFormat="1" applyFont="1" applyFill="1" applyBorder="1" applyAlignment="1"/>
    <xf numFmtId="0" fontId="49" fillId="2" borderId="0" xfId="1" applyFont="1" applyFill="1" applyBorder="1" applyAlignment="1">
      <alignment horizontal="left"/>
    </xf>
    <xf numFmtId="165" fontId="50" fillId="2" borderId="0" xfId="1" applyNumberFormat="1" applyFont="1" applyFill="1" applyBorder="1" applyAlignment="1">
      <alignment horizontal="left"/>
    </xf>
    <xf numFmtId="165" fontId="51" fillId="2" borderId="0" xfId="2" applyNumberFormat="1" applyFont="1" applyFill="1" applyBorder="1" applyAlignment="1" applyProtection="1"/>
    <xf numFmtId="0" fontId="1" fillId="2" borderId="0" xfId="1" applyFont="1" applyFill="1" applyBorder="1" applyAlignment="1"/>
    <xf numFmtId="0" fontId="1" fillId="2" borderId="0" xfId="1" applyFont="1" applyFill="1" applyBorder="1" applyAlignment="1">
      <alignment horizontal="left"/>
    </xf>
    <xf numFmtId="165" fontId="7" fillId="2" borderId="0" xfId="1" applyNumberFormat="1" applyFont="1" applyFill="1" applyBorder="1" applyAlignment="1"/>
    <xf numFmtId="165" fontId="52" fillId="2" borderId="0" xfId="7" applyNumberFormat="1" applyFont="1" applyFill="1" applyBorder="1" applyAlignment="1" applyProtection="1"/>
    <xf numFmtId="0" fontId="1" fillId="2" borderId="0" xfId="1" applyFill="1" applyBorder="1"/>
    <xf numFmtId="165" fontId="11" fillId="2" borderId="0" xfId="1" applyNumberFormat="1" applyFont="1" applyFill="1" applyBorder="1"/>
    <xf numFmtId="165" fontId="16" fillId="2" borderId="9" xfId="1" applyNumberFormat="1" applyFont="1" applyFill="1" applyBorder="1" applyAlignment="1">
      <alignment horizontal="center"/>
    </xf>
    <xf numFmtId="165" fontId="2" fillId="2" borderId="8" xfId="1" applyNumberFormat="1" applyFont="1" applyFill="1" applyBorder="1" applyAlignment="1"/>
    <xf numFmtId="165" fontId="16" fillId="2" borderId="8" xfId="1" applyNumberFormat="1" applyFont="1" applyFill="1" applyBorder="1" applyAlignment="1"/>
    <xf numFmtId="165" fontId="16" fillId="2" borderId="9" xfId="1" applyNumberFormat="1" applyFont="1" applyFill="1" applyBorder="1" applyAlignment="1">
      <alignment horizontal="left"/>
    </xf>
    <xf numFmtId="165" fontId="16" fillId="6" borderId="0" xfId="1" applyNumberFormat="1" applyFont="1" applyFill="1" applyBorder="1" applyAlignment="1">
      <alignment horizontal="center"/>
    </xf>
    <xf numFmtId="166" fontId="10" fillId="2" borderId="0" xfId="1" applyNumberFormat="1" applyFont="1" applyFill="1" applyBorder="1" applyAlignment="1">
      <alignment horizontal="right"/>
    </xf>
    <xf numFmtId="166" fontId="24" fillId="0" borderId="9" xfId="0" applyNumberFormat="1" applyFont="1" applyBorder="1" applyAlignment="1">
      <alignment horizontal="right"/>
    </xf>
    <xf numFmtId="0" fontId="0" fillId="0" borderId="9" xfId="0" applyBorder="1" applyAlignment="1"/>
    <xf numFmtId="166" fontId="10" fillId="2" borderId="11" xfId="1" applyNumberFormat="1" applyFont="1" applyFill="1" applyBorder="1" applyAlignment="1">
      <alignment horizontal="right"/>
    </xf>
    <xf numFmtId="0" fontId="0" fillId="0" borderId="12" xfId="0" applyBorder="1" applyAlignment="1"/>
    <xf numFmtId="165" fontId="5" fillId="2" borderId="0" xfId="1" applyNumberFormat="1" applyFont="1" applyFill="1" applyBorder="1" applyAlignment="1">
      <alignment horizontal="right" vertical="center"/>
    </xf>
    <xf numFmtId="0" fontId="11" fillId="3" borderId="32" xfId="1" applyNumberFormat="1" applyFont="1" applyFill="1" applyBorder="1" applyAlignment="1">
      <alignment horizontal="left" vertical="center"/>
    </xf>
    <xf numFmtId="0" fontId="11" fillId="3" borderId="11" xfId="1" applyNumberFormat="1" applyFont="1" applyFill="1" applyBorder="1" applyAlignment="1">
      <alignment horizontal="left" vertical="center"/>
    </xf>
    <xf numFmtId="2" fontId="11" fillId="4" borderId="4" xfId="1" applyNumberFormat="1" applyFont="1" applyFill="1" applyBorder="1" applyAlignment="1">
      <alignment horizontal="center"/>
    </xf>
    <xf numFmtId="0" fontId="12" fillId="5" borderId="13" xfId="1" applyNumberFormat="1" applyFont="1" applyFill="1" applyBorder="1" applyAlignment="1">
      <alignment horizontal="center" vertical="center"/>
    </xf>
    <xf numFmtId="0" fontId="12" fillId="5" borderId="14" xfId="1" applyNumberFormat="1" applyFont="1" applyFill="1" applyBorder="1" applyAlignment="1">
      <alignment horizontal="center" vertical="center"/>
    </xf>
    <xf numFmtId="0" fontId="12" fillId="5" borderId="15" xfId="1" applyNumberFormat="1" applyFont="1" applyFill="1" applyBorder="1" applyAlignment="1">
      <alignment horizontal="center" vertical="center"/>
    </xf>
    <xf numFmtId="165" fontId="10" fillId="2" borderId="5" xfId="1" applyNumberFormat="1" applyFont="1" applyFill="1" applyBorder="1" applyAlignment="1">
      <alignment horizontal="center" vertical="top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1" fontId="14" fillId="2" borderId="5" xfId="1" applyNumberFormat="1" applyFont="1" applyFill="1" applyBorder="1" applyAlignment="1"/>
    <xf numFmtId="0" fontId="0" fillId="0" borderId="6" xfId="0" applyBorder="1" applyAlignment="1"/>
    <xf numFmtId="0" fontId="0" fillId="0" borderId="7" xfId="0" applyBorder="1" applyAlignment="1"/>
    <xf numFmtId="165" fontId="26" fillId="9" borderId="13" xfId="1" applyNumberFormat="1" applyFont="1" applyFill="1" applyBorder="1" applyAlignment="1">
      <alignment horizontal="center"/>
    </xf>
    <xf numFmtId="0" fontId="32" fillId="10" borderId="14" xfId="0" applyFont="1" applyFill="1" applyBorder="1" applyAlignment="1"/>
    <xf numFmtId="0" fontId="32" fillId="10" borderId="15" xfId="0" applyFont="1" applyFill="1" applyBorder="1" applyAlignment="1"/>
    <xf numFmtId="166" fontId="28" fillId="0" borderId="12" xfId="0" applyNumberFormat="1" applyFont="1" applyBorder="1" applyAlignment="1">
      <alignment horizontal="right"/>
    </xf>
    <xf numFmtId="1" fontId="30" fillId="7" borderId="5" xfId="1" applyNumberFormat="1" applyFont="1" applyFill="1" applyBorder="1" applyAlignment="1"/>
    <xf numFmtId="0" fontId="31" fillId="8" borderId="6" xfId="0" applyFont="1" applyFill="1" applyBorder="1" applyAlignment="1"/>
    <xf numFmtId="0" fontId="31" fillId="8" borderId="7" xfId="0" applyFont="1" applyFill="1" applyBorder="1" applyAlignment="1"/>
    <xf numFmtId="1" fontId="10" fillId="2" borderId="5" xfId="1" applyNumberFormat="1" applyFont="1" applyFill="1" applyBorder="1" applyAlignment="1">
      <alignment horizontal="right"/>
    </xf>
    <xf numFmtId="0" fontId="24" fillId="0" borderId="6" xfId="0" applyFont="1" applyBorder="1" applyAlignment="1">
      <alignment horizontal="right"/>
    </xf>
    <xf numFmtId="0" fontId="24" fillId="0" borderId="7" xfId="0" applyFont="1" applyBorder="1" applyAlignment="1">
      <alignment horizontal="right"/>
    </xf>
    <xf numFmtId="1" fontId="14" fillId="2" borderId="8" xfId="1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9" xfId="0" applyBorder="1" applyAlignment="1">
      <alignment horizontal="right"/>
    </xf>
    <xf numFmtId="1" fontId="17" fillId="2" borderId="8" xfId="1" applyNumberFormat="1" applyFont="1" applyFill="1" applyBorder="1" applyAlignment="1">
      <alignment horizontal="right"/>
    </xf>
    <xf numFmtId="0" fontId="33" fillId="0" borderId="6" xfId="0" applyFont="1" applyBorder="1" applyAlignment="1">
      <alignment horizontal="right"/>
    </xf>
    <xf numFmtId="0" fontId="33" fillId="0" borderId="7" xfId="0" applyFont="1" applyBorder="1" applyAlignment="1">
      <alignment horizontal="right"/>
    </xf>
    <xf numFmtId="166" fontId="10" fillId="2" borderId="11" xfId="1" applyNumberFormat="1" applyFont="1" applyFill="1" applyBorder="1" applyAlignment="1">
      <alignment horizontal="left"/>
    </xf>
    <xf numFmtId="166" fontId="33" fillId="0" borderId="12" xfId="0" applyNumberFormat="1" applyFont="1" applyBorder="1" applyAlignment="1"/>
    <xf numFmtId="166" fontId="10" fillId="2" borderId="11" xfId="1" applyNumberFormat="1" applyFont="1" applyFill="1" applyBorder="1" applyAlignment="1"/>
    <xf numFmtId="0" fontId="0" fillId="0" borderId="11" xfId="0" applyBorder="1" applyAlignment="1"/>
    <xf numFmtId="1" fontId="10" fillId="2" borderId="5" xfId="1" applyNumberFormat="1" applyFont="1" applyFill="1" applyBorder="1" applyAlignment="1"/>
    <xf numFmtId="0" fontId="24" fillId="0" borderId="6" xfId="0" applyFont="1" applyBorder="1" applyAlignment="1"/>
    <xf numFmtId="0" fontId="24" fillId="0" borderId="7" xfId="0" applyFont="1" applyBorder="1" applyAlignment="1"/>
    <xf numFmtId="166" fontId="10" fillId="2" borderId="11" xfId="1" applyNumberFormat="1" applyFont="1" applyFill="1" applyBorder="1" applyAlignment="1">
      <alignment horizontal="center"/>
    </xf>
    <xf numFmtId="0" fontId="12" fillId="5" borderId="5" xfId="1" applyNumberFormat="1" applyFont="1" applyFill="1" applyBorder="1" applyAlignment="1">
      <alignment horizontal="center"/>
    </xf>
    <xf numFmtId="0" fontId="12" fillId="5" borderId="6" xfId="1" applyNumberFormat="1" applyFont="1" applyFill="1" applyBorder="1" applyAlignment="1">
      <alignment horizontal="center"/>
    </xf>
    <xf numFmtId="0" fontId="12" fillId="5" borderId="7" xfId="1" applyNumberFormat="1" applyFont="1" applyFill="1" applyBorder="1" applyAlignment="1">
      <alignment horizontal="center"/>
    </xf>
    <xf numFmtId="0" fontId="43" fillId="11" borderId="19" xfId="3" applyFont="1" applyFill="1" applyBorder="1" applyAlignment="1">
      <alignment horizontal="center"/>
    </xf>
    <xf numFmtId="0" fontId="37" fillId="0" borderId="20" xfId="0" applyFont="1" applyBorder="1" applyAlignment="1"/>
    <xf numFmtId="0" fontId="37" fillId="0" borderId="21" xfId="0" applyFont="1" applyBorder="1" applyAlignment="1"/>
    <xf numFmtId="0" fontId="39" fillId="11" borderId="5" xfId="3" applyFont="1" applyFill="1" applyBorder="1" applyAlignment="1">
      <alignment horizontal="center"/>
    </xf>
    <xf numFmtId="0" fontId="37" fillId="0" borderId="6" xfId="0" applyFont="1" applyBorder="1" applyAlignment="1"/>
    <xf numFmtId="0" fontId="37" fillId="0" borderId="7" xfId="0" applyFont="1" applyBorder="1" applyAlignment="1"/>
    <xf numFmtId="0" fontId="39" fillId="0" borderId="17" xfId="3" applyFont="1" applyBorder="1" applyAlignment="1">
      <alignment horizontal="center" vertical="center"/>
    </xf>
    <xf numFmtId="0" fontId="37" fillId="0" borderId="17" xfId="0" applyFont="1" applyBorder="1" applyAlignment="1"/>
    <xf numFmtId="0" fontId="39" fillId="0" borderId="18" xfId="3" applyFont="1" applyBorder="1" applyAlignment="1">
      <alignment horizontal="center"/>
    </xf>
    <xf numFmtId="0" fontId="37" fillId="0" borderId="18" xfId="0" applyFont="1" applyBorder="1" applyAlignment="1"/>
    <xf numFmtId="0" fontId="39" fillId="11" borderId="19" xfId="3" applyFont="1" applyFill="1" applyBorder="1" applyAlignment="1">
      <alignment horizontal="center"/>
    </xf>
    <xf numFmtId="0" fontId="39" fillId="0" borderId="18" xfId="3" applyFont="1" applyBorder="1" applyAlignment="1">
      <alignment horizontal="center" vertical="center"/>
    </xf>
    <xf numFmtId="0" fontId="37" fillId="0" borderId="18" xfId="0" applyFont="1" applyBorder="1" applyAlignment="1">
      <alignment vertical="center"/>
    </xf>
    <xf numFmtId="0" fontId="45" fillId="0" borderId="18" xfId="0" applyFont="1" applyBorder="1" applyAlignment="1">
      <alignment wrapText="1"/>
    </xf>
    <xf numFmtId="0" fontId="0" fillId="0" borderId="18" xfId="0" applyBorder="1" applyAlignment="1"/>
    <xf numFmtId="0" fontId="43" fillId="11" borderId="8" xfId="3" applyFont="1" applyFill="1" applyBorder="1" applyAlignment="1">
      <alignment horizontal="center"/>
    </xf>
    <xf numFmtId="0" fontId="37" fillId="0" borderId="0" xfId="0" applyFont="1" applyBorder="1" applyAlignment="1"/>
    <xf numFmtId="0" fontId="37" fillId="0" borderId="9" xfId="0" applyFont="1" applyBorder="1" applyAlignment="1"/>
  </cellXfs>
  <cellStyles count="8">
    <cellStyle name="Гиперссылка" xfId="7" builtinId="8"/>
    <cellStyle name="Гиперссылка 2" xfId="2"/>
    <cellStyle name="Обычный" xfId="0" builtinId="0"/>
    <cellStyle name="Обычный 2 2" xfId="1"/>
    <cellStyle name="Обычный 2 3" xfId="4"/>
    <cellStyle name="Обычный_ГлоссарийМОНОЛИТ" xfId="3"/>
    <cellStyle name="Финансовый 2" xfId="5"/>
    <cellStyle name="Финансовый 2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190500</xdr:colOff>
      <xdr:row>5</xdr:row>
      <xdr:rowOff>47625</xdr:rowOff>
    </xdr:from>
    <xdr:to>
      <xdr:col>30</xdr:col>
      <xdr:colOff>285750</xdr:colOff>
      <xdr:row>5</xdr:row>
      <xdr:rowOff>276225</xdr:rowOff>
    </xdr:to>
    <xdr:sp macro="" textlink="">
      <xdr:nvSpPr>
        <xdr:cNvPr id="2" name="AutoShape 41"/>
        <xdr:cNvSpPr>
          <a:spLocks noChangeArrowheads="1"/>
        </xdr:cNvSpPr>
      </xdr:nvSpPr>
      <xdr:spPr bwMode="auto">
        <a:xfrm>
          <a:off x="10934700" y="1857375"/>
          <a:ext cx="2781300" cy="209550"/>
        </a:xfrm>
        <a:prstGeom prst="rightArrow">
          <a:avLst>
            <a:gd name="adj1" fmla="val 50000"/>
            <a:gd name="adj2" fmla="val 331818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38100</xdr:colOff>
      <xdr:row>42</xdr:row>
      <xdr:rowOff>0</xdr:rowOff>
    </xdr:from>
    <xdr:to>
      <xdr:col>13</xdr:col>
      <xdr:colOff>352425</xdr:colOff>
      <xdr:row>46</xdr:row>
      <xdr:rowOff>190500</xdr:rowOff>
    </xdr:to>
    <xdr:sp macro="" textlink="">
      <xdr:nvSpPr>
        <xdr:cNvPr id="3" name="Рисунок 17"/>
        <xdr:cNvSpPr>
          <a:spLocks noChangeAspect="1"/>
        </xdr:cNvSpPr>
      </xdr:nvSpPr>
      <xdr:spPr bwMode="auto">
        <a:xfrm>
          <a:off x="4962525" y="13725525"/>
          <a:ext cx="12096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38100</xdr:colOff>
      <xdr:row>51</xdr:row>
      <xdr:rowOff>0</xdr:rowOff>
    </xdr:from>
    <xdr:to>
      <xdr:col>13</xdr:col>
      <xdr:colOff>352425</xdr:colOff>
      <xdr:row>55</xdr:row>
      <xdr:rowOff>190500</xdr:rowOff>
    </xdr:to>
    <xdr:sp macro="" textlink="">
      <xdr:nvSpPr>
        <xdr:cNvPr id="17" name="Рисунок 17"/>
        <xdr:cNvSpPr>
          <a:spLocks noChangeAspect="1"/>
        </xdr:cNvSpPr>
      </xdr:nvSpPr>
      <xdr:spPr bwMode="auto">
        <a:xfrm>
          <a:off x="4962525" y="16202025"/>
          <a:ext cx="12096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238125</xdr:colOff>
      <xdr:row>32</xdr:row>
      <xdr:rowOff>85725</xdr:rowOff>
    </xdr:from>
    <xdr:to>
      <xdr:col>8</xdr:col>
      <xdr:colOff>352425</xdr:colOff>
      <xdr:row>40</xdr:row>
      <xdr:rowOff>47625</xdr:rowOff>
    </xdr:to>
    <xdr:pic>
      <xdr:nvPicPr>
        <xdr:cNvPr id="18" name="Рисунок 83" descr="СТ05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0" y="5886450"/>
          <a:ext cx="1457325" cy="1943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61</xdr:row>
      <xdr:rowOff>76200</xdr:rowOff>
    </xdr:from>
    <xdr:to>
      <xdr:col>1</xdr:col>
      <xdr:colOff>342900</xdr:colOff>
      <xdr:row>70</xdr:row>
      <xdr:rowOff>190500</xdr:rowOff>
    </xdr:to>
    <xdr:pic>
      <xdr:nvPicPr>
        <xdr:cNvPr id="19" name="Рисунок 84" descr="МБ0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8441" r="30370"/>
        <a:stretch>
          <a:fillRect/>
        </a:stretch>
      </xdr:blipFill>
      <xdr:spPr bwMode="auto">
        <a:xfrm>
          <a:off x="66675" y="18754725"/>
          <a:ext cx="723900" cy="2343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61</xdr:row>
      <xdr:rowOff>76200</xdr:rowOff>
    </xdr:from>
    <xdr:to>
      <xdr:col>9</xdr:col>
      <xdr:colOff>104775</xdr:colOff>
      <xdr:row>70</xdr:row>
      <xdr:rowOff>238125</xdr:rowOff>
    </xdr:to>
    <xdr:pic>
      <xdr:nvPicPr>
        <xdr:cNvPr id="20" name="Рисунок 85" descr="МБ02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3433" r="22012"/>
        <a:stretch>
          <a:fillRect/>
        </a:stretch>
      </xdr:blipFill>
      <xdr:spPr bwMode="auto">
        <a:xfrm>
          <a:off x="3152775" y="18754725"/>
          <a:ext cx="981075" cy="2390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61</xdr:row>
      <xdr:rowOff>47625</xdr:rowOff>
    </xdr:from>
    <xdr:to>
      <xdr:col>16</xdr:col>
      <xdr:colOff>209550</xdr:colOff>
      <xdr:row>71</xdr:row>
      <xdr:rowOff>28577</xdr:rowOff>
    </xdr:to>
    <xdr:pic>
      <xdr:nvPicPr>
        <xdr:cNvPr id="21" name="Рисунок 86" descr="МБ03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0561" r="19626"/>
        <a:stretch>
          <a:fillRect/>
        </a:stretch>
      </xdr:blipFill>
      <xdr:spPr bwMode="auto">
        <a:xfrm>
          <a:off x="6267450" y="18726150"/>
          <a:ext cx="1104900" cy="2457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19050</xdr:colOff>
      <xdr:row>61</xdr:row>
      <xdr:rowOff>114300</xdr:rowOff>
    </xdr:from>
    <xdr:to>
      <xdr:col>23</xdr:col>
      <xdr:colOff>209550</xdr:colOff>
      <xdr:row>71</xdr:row>
      <xdr:rowOff>38102</xdr:rowOff>
    </xdr:to>
    <xdr:pic>
      <xdr:nvPicPr>
        <xdr:cNvPr id="22" name="Рисунок 87" descr="МБ04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3354" r="16238"/>
        <a:stretch>
          <a:fillRect/>
        </a:stretch>
      </xdr:blipFill>
      <xdr:spPr bwMode="auto">
        <a:xfrm>
          <a:off x="9420225" y="18792825"/>
          <a:ext cx="1085850" cy="240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44</xdr:row>
      <xdr:rowOff>200025</xdr:rowOff>
    </xdr:from>
    <xdr:to>
      <xdr:col>11</xdr:col>
      <xdr:colOff>104775</xdr:colOff>
      <xdr:row>50</xdr:row>
      <xdr:rowOff>66674</xdr:rowOff>
    </xdr:to>
    <xdr:pic>
      <xdr:nvPicPr>
        <xdr:cNvPr id="23" name="Рисунок 88" descr="МС0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67075" y="14668500"/>
          <a:ext cx="1762125" cy="1352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190500</xdr:colOff>
      <xdr:row>44</xdr:row>
      <xdr:rowOff>76200</xdr:rowOff>
    </xdr:from>
    <xdr:to>
      <xdr:col>18</xdr:col>
      <xdr:colOff>400050</xdr:colOff>
      <xdr:row>50</xdr:row>
      <xdr:rowOff>66674</xdr:rowOff>
    </xdr:to>
    <xdr:pic>
      <xdr:nvPicPr>
        <xdr:cNvPr id="24" name="Рисунок 89" descr="МС03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7121" t="7079"/>
        <a:stretch>
          <a:fillRect/>
        </a:stretch>
      </xdr:blipFill>
      <xdr:spPr bwMode="auto">
        <a:xfrm>
          <a:off x="6457950" y="14544675"/>
          <a:ext cx="2000250" cy="1476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114300</xdr:colOff>
      <xdr:row>44</xdr:row>
      <xdr:rowOff>38100</xdr:rowOff>
    </xdr:from>
    <xdr:to>
      <xdr:col>26</xdr:col>
      <xdr:colOff>104775</xdr:colOff>
      <xdr:row>50</xdr:row>
      <xdr:rowOff>66674</xdr:rowOff>
    </xdr:to>
    <xdr:pic>
      <xdr:nvPicPr>
        <xdr:cNvPr id="25" name="Рисунок 90" descr="МС04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15475" y="14506575"/>
          <a:ext cx="2228850" cy="1514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66675</xdr:rowOff>
    </xdr:from>
    <xdr:to>
      <xdr:col>2</xdr:col>
      <xdr:colOff>247650</xdr:colOff>
      <xdr:row>59</xdr:row>
      <xdr:rowOff>238124</xdr:rowOff>
    </xdr:to>
    <xdr:pic>
      <xdr:nvPicPr>
        <xdr:cNvPr id="26" name="Рисунок 91" descr="МС07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7724"/>
        <a:stretch>
          <a:fillRect/>
        </a:stretch>
      </xdr:blipFill>
      <xdr:spPr bwMode="auto">
        <a:xfrm>
          <a:off x="0" y="17011650"/>
          <a:ext cx="1143000" cy="1409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428625</xdr:colOff>
      <xdr:row>54</xdr:row>
      <xdr:rowOff>0</xdr:rowOff>
    </xdr:from>
    <xdr:to>
      <xdr:col>11</xdr:col>
      <xdr:colOff>285750</xdr:colOff>
      <xdr:row>60</xdr:row>
      <xdr:rowOff>95251</xdr:rowOff>
    </xdr:to>
    <xdr:pic>
      <xdr:nvPicPr>
        <xdr:cNvPr id="27" name="Рисунок 92" descr="МС10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7780" t="11874" r="8673" b="8437"/>
        <a:stretch>
          <a:fillRect/>
        </a:stretch>
      </xdr:blipFill>
      <xdr:spPr bwMode="auto">
        <a:xfrm>
          <a:off x="3130261" y="11083636"/>
          <a:ext cx="2108489" cy="1549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12122</xdr:colOff>
      <xdr:row>53</xdr:row>
      <xdr:rowOff>142875</xdr:rowOff>
    </xdr:from>
    <xdr:to>
      <xdr:col>18</xdr:col>
      <xdr:colOff>386195</xdr:colOff>
      <xdr:row>60</xdr:row>
      <xdr:rowOff>9526</xdr:rowOff>
    </xdr:to>
    <xdr:pic>
      <xdr:nvPicPr>
        <xdr:cNvPr id="28" name="Рисунок 93" descr="МС11 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4465" t="19061" r="9439"/>
        <a:stretch>
          <a:fillRect/>
        </a:stretch>
      </xdr:blipFill>
      <xdr:spPr bwMode="auto">
        <a:xfrm>
          <a:off x="6315940" y="10984057"/>
          <a:ext cx="2175164" cy="156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295275</xdr:colOff>
      <xdr:row>47</xdr:row>
      <xdr:rowOff>95250</xdr:rowOff>
    </xdr:from>
    <xdr:to>
      <xdr:col>13</xdr:col>
      <xdr:colOff>276225</xdr:colOff>
      <xdr:row>50</xdr:row>
      <xdr:rowOff>171448</xdr:rowOff>
    </xdr:to>
    <xdr:pic>
      <xdr:nvPicPr>
        <xdr:cNvPr id="29" name="Рисунок 94" descr="МС-0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19700" y="15306675"/>
          <a:ext cx="876300" cy="819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333375</xdr:colOff>
      <xdr:row>47</xdr:row>
      <xdr:rowOff>209550</xdr:rowOff>
    </xdr:from>
    <xdr:to>
      <xdr:col>20</xdr:col>
      <xdr:colOff>400050</xdr:colOff>
      <xdr:row>50</xdr:row>
      <xdr:rowOff>228598</xdr:rowOff>
    </xdr:to>
    <xdr:pic>
      <xdr:nvPicPr>
        <xdr:cNvPr id="30" name="Рисунок 95" descr="МС-03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391525" y="15420975"/>
          <a:ext cx="962025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333375</xdr:colOff>
      <xdr:row>44</xdr:row>
      <xdr:rowOff>47625</xdr:rowOff>
    </xdr:from>
    <xdr:to>
      <xdr:col>33</xdr:col>
      <xdr:colOff>19050</xdr:colOff>
      <xdr:row>50</xdr:row>
      <xdr:rowOff>28574</xdr:rowOff>
    </xdr:to>
    <xdr:pic>
      <xdr:nvPicPr>
        <xdr:cNvPr id="31" name="Рисунок 96" descr="МС-05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6230"/>
        <a:stretch>
          <a:fillRect/>
        </a:stretch>
      </xdr:blipFill>
      <xdr:spPr bwMode="auto">
        <a:xfrm>
          <a:off x="12420600" y="14516100"/>
          <a:ext cx="2371725" cy="1466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186171</xdr:colOff>
      <xdr:row>8</xdr:row>
      <xdr:rowOff>207819</xdr:rowOff>
    </xdr:from>
    <xdr:to>
      <xdr:col>2</xdr:col>
      <xdr:colOff>405246</xdr:colOff>
      <xdr:row>16</xdr:row>
      <xdr:rowOff>12989</xdr:rowOff>
    </xdr:to>
    <xdr:pic>
      <xdr:nvPicPr>
        <xdr:cNvPr id="32" name="Рисунок 103" descr="СТ01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7204" t="9448" r="7527"/>
        <a:stretch>
          <a:fillRect/>
        </a:stretch>
      </xdr:blipFill>
      <xdr:spPr bwMode="auto">
        <a:xfrm>
          <a:off x="186171" y="2788228"/>
          <a:ext cx="1119620" cy="1744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14720</xdr:colOff>
      <xdr:row>8</xdr:row>
      <xdr:rowOff>174048</xdr:rowOff>
    </xdr:from>
    <xdr:to>
      <xdr:col>8</xdr:col>
      <xdr:colOff>131618</xdr:colOff>
      <xdr:row>16</xdr:row>
      <xdr:rowOff>36368</xdr:rowOff>
    </xdr:to>
    <xdr:pic>
      <xdr:nvPicPr>
        <xdr:cNvPr id="33" name="Рисунок 104" descr="СТ0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66084" y="2754457"/>
          <a:ext cx="1467716" cy="1801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32</xdr:row>
      <xdr:rowOff>95250</xdr:rowOff>
    </xdr:from>
    <xdr:to>
      <xdr:col>3</xdr:col>
      <xdr:colOff>238125</xdr:colOff>
      <xdr:row>39</xdr:row>
      <xdr:rowOff>180976</xdr:rowOff>
    </xdr:to>
    <xdr:pic>
      <xdr:nvPicPr>
        <xdr:cNvPr id="34" name="Рисунок 105" descr="СТ04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5570" t="6529"/>
        <a:stretch>
          <a:fillRect/>
        </a:stretch>
      </xdr:blipFill>
      <xdr:spPr bwMode="auto">
        <a:xfrm>
          <a:off x="352425" y="5895975"/>
          <a:ext cx="122872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188768</xdr:colOff>
      <xdr:row>9</xdr:row>
      <xdr:rowOff>186171</xdr:rowOff>
    </xdr:from>
    <xdr:to>
      <xdr:col>26</xdr:col>
      <xdr:colOff>188768</xdr:colOff>
      <xdr:row>16</xdr:row>
      <xdr:rowOff>167121</xdr:rowOff>
    </xdr:to>
    <xdr:pic>
      <xdr:nvPicPr>
        <xdr:cNvPr id="35" name="Рисунок 97" descr="П01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6731" t="11925" r="10635"/>
        <a:stretch>
          <a:fillRect/>
        </a:stretch>
      </xdr:blipFill>
      <xdr:spPr bwMode="auto">
        <a:xfrm>
          <a:off x="10094768" y="3009035"/>
          <a:ext cx="1801091" cy="1678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352425</xdr:colOff>
      <xdr:row>10</xdr:row>
      <xdr:rowOff>66675</xdr:rowOff>
    </xdr:from>
    <xdr:to>
      <xdr:col>13</xdr:col>
      <xdr:colOff>361950</xdr:colOff>
      <xdr:row>16</xdr:row>
      <xdr:rowOff>171449</xdr:rowOff>
    </xdr:to>
    <xdr:pic>
      <xdr:nvPicPr>
        <xdr:cNvPr id="36" name="Рисунок 98" descr="П02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7843" t="8398" b="9984"/>
        <a:stretch>
          <a:fillRect/>
        </a:stretch>
      </xdr:blipFill>
      <xdr:spPr bwMode="auto">
        <a:xfrm>
          <a:off x="4829175" y="3143250"/>
          <a:ext cx="13525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285750</xdr:colOff>
      <xdr:row>9</xdr:row>
      <xdr:rowOff>190500</xdr:rowOff>
    </xdr:from>
    <xdr:to>
      <xdr:col>19</xdr:col>
      <xdr:colOff>409575</xdr:colOff>
      <xdr:row>16</xdr:row>
      <xdr:rowOff>123825</xdr:rowOff>
    </xdr:to>
    <xdr:pic>
      <xdr:nvPicPr>
        <xdr:cNvPr id="37" name="Рисунок 99" descr="П04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5705" b="8716"/>
        <a:stretch>
          <a:fillRect/>
        </a:stretch>
      </xdr:blipFill>
      <xdr:spPr bwMode="auto">
        <a:xfrm>
          <a:off x="7448550" y="3019425"/>
          <a:ext cx="1466850" cy="16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400050</xdr:colOff>
      <xdr:row>33</xdr:row>
      <xdr:rowOff>28575</xdr:rowOff>
    </xdr:from>
    <xdr:to>
      <xdr:col>20</xdr:col>
      <xdr:colOff>66675</xdr:colOff>
      <xdr:row>40</xdr:row>
      <xdr:rowOff>19050</xdr:rowOff>
    </xdr:to>
    <xdr:pic>
      <xdr:nvPicPr>
        <xdr:cNvPr id="38" name="Рисунок 101" descr="ПК08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1887"/>
        <a:stretch>
          <a:fillRect/>
        </a:stretch>
      </xdr:blipFill>
      <xdr:spPr bwMode="auto">
        <a:xfrm>
          <a:off x="7562850" y="6076950"/>
          <a:ext cx="14573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352425</xdr:colOff>
      <xdr:row>33</xdr:row>
      <xdr:rowOff>0</xdr:rowOff>
    </xdr:from>
    <xdr:to>
      <xdr:col>14</xdr:col>
      <xdr:colOff>28575</xdr:colOff>
      <xdr:row>39</xdr:row>
      <xdr:rowOff>190501</xdr:rowOff>
    </xdr:to>
    <xdr:pic>
      <xdr:nvPicPr>
        <xdr:cNvPr id="39" name="Рисунок 102" descr="ПК11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14423"/>
        <a:stretch>
          <a:fillRect/>
        </a:stretch>
      </xdr:blipFill>
      <xdr:spPr bwMode="auto">
        <a:xfrm>
          <a:off x="4829175" y="6048375"/>
          <a:ext cx="1466850" cy="1676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0</xdr:colOff>
      <xdr:row>32</xdr:row>
      <xdr:rowOff>190500</xdr:rowOff>
    </xdr:from>
    <xdr:to>
      <xdr:col>26</xdr:col>
      <xdr:colOff>381000</xdr:colOff>
      <xdr:row>38</xdr:row>
      <xdr:rowOff>238126</xdr:rowOff>
    </xdr:to>
    <xdr:pic>
      <xdr:nvPicPr>
        <xdr:cNvPr id="40" name="Рисунок 107" descr="ПК06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8263" t="14738" r="11787" b="6815"/>
        <a:stretch>
          <a:fillRect/>
        </a:stretch>
      </xdr:blipFill>
      <xdr:spPr bwMode="auto">
        <a:xfrm>
          <a:off x="10296525" y="5991225"/>
          <a:ext cx="17240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285750</xdr:colOff>
      <xdr:row>33</xdr:row>
      <xdr:rowOff>47625</xdr:rowOff>
    </xdr:from>
    <xdr:to>
      <xdr:col>33</xdr:col>
      <xdr:colOff>238125</xdr:colOff>
      <xdr:row>39</xdr:row>
      <xdr:rowOff>161926</xdr:rowOff>
    </xdr:to>
    <xdr:pic>
      <xdr:nvPicPr>
        <xdr:cNvPr id="41" name="Рисунок 108" descr="ПК04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7294" t="12781" r="11835" b="4951"/>
        <a:stretch>
          <a:fillRect/>
        </a:stretch>
      </xdr:blipFill>
      <xdr:spPr bwMode="auto">
        <a:xfrm>
          <a:off x="13268325" y="6096000"/>
          <a:ext cx="1743075" cy="1600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278822</xdr:colOff>
      <xdr:row>10</xdr:row>
      <xdr:rowOff>41566</xdr:rowOff>
    </xdr:from>
    <xdr:to>
      <xdr:col>32</xdr:col>
      <xdr:colOff>278822</xdr:colOff>
      <xdr:row>16</xdr:row>
      <xdr:rowOff>207820</xdr:rowOff>
    </xdr:to>
    <xdr:pic>
      <xdr:nvPicPr>
        <xdr:cNvPr id="42" name="Рисунок 109" descr="П04.pn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8417" t="9076" r="8949" b="5733"/>
        <a:stretch>
          <a:fillRect/>
        </a:stretch>
      </xdr:blipFill>
      <xdr:spPr bwMode="auto">
        <a:xfrm>
          <a:off x="12886458" y="3106884"/>
          <a:ext cx="1801091" cy="1620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19050</xdr:colOff>
      <xdr:row>62</xdr:row>
      <xdr:rowOff>138546</xdr:rowOff>
    </xdr:from>
    <xdr:to>
      <xdr:col>30</xdr:col>
      <xdr:colOff>142875</xdr:colOff>
      <xdr:row>70</xdr:row>
      <xdr:rowOff>121227</xdr:rowOff>
    </xdr:to>
    <xdr:pic>
      <xdr:nvPicPr>
        <xdr:cNvPr id="43" name="Рисунок 114" descr="МБ05.jpg"/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l="25620" t="6605" r="27274" b="4524"/>
        <a:stretch/>
      </xdr:blipFill>
      <xdr:spPr bwMode="auto">
        <a:xfrm>
          <a:off x="12626686" y="18720955"/>
          <a:ext cx="1024371" cy="1922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73</xdr:row>
      <xdr:rowOff>17317</xdr:rowOff>
    </xdr:from>
    <xdr:to>
      <xdr:col>10</xdr:col>
      <xdr:colOff>0</xdr:colOff>
      <xdr:row>80</xdr:row>
      <xdr:rowOff>207819</xdr:rowOff>
    </xdr:to>
    <xdr:pic>
      <xdr:nvPicPr>
        <xdr:cNvPr id="44" name="Рисунок 115" descr="МБ06.jpg"/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24792" t="4667" r="25620" b="5287"/>
        <a:stretch/>
      </xdr:blipFill>
      <xdr:spPr bwMode="auto">
        <a:xfrm>
          <a:off x="3466234" y="21266726"/>
          <a:ext cx="1036493" cy="1887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342900</xdr:colOff>
      <xdr:row>72</xdr:row>
      <xdr:rowOff>152400</xdr:rowOff>
    </xdr:from>
    <xdr:to>
      <xdr:col>19</xdr:col>
      <xdr:colOff>228600</xdr:colOff>
      <xdr:row>79</xdr:row>
      <xdr:rowOff>152401</xdr:rowOff>
    </xdr:to>
    <xdr:pic>
      <xdr:nvPicPr>
        <xdr:cNvPr id="45" name="Рисунок 116" descr="МБ07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1710" r="8421"/>
        <a:stretch>
          <a:fillRect/>
        </a:stretch>
      </xdr:blipFill>
      <xdr:spPr bwMode="auto">
        <a:xfrm>
          <a:off x="6610350" y="21555075"/>
          <a:ext cx="2124075" cy="1733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419100</xdr:colOff>
      <xdr:row>73</xdr:row>
      <xdr:rowOff>66675</xdr:rowOff>
    </xdr:from>
    <xdr:to>
      <xdr:col>26</xdr:col>
      <xdr:colOff>123825</xdr:colOff>
      <xdr:row>80</xdr:row>
      <xdr:rowOff>57151</xdr:rowOff>
    </xdr:to>
    <xdr:pic>
      <xdr:nvPicPr>
        <xdr:cNvPr id="46" name="Рисунок 117" descr="МБ08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3226" r="13396"/>
        <a:stretch>
          <a:fillRect/>
        </a:stretch>
      </xdr:blipFill>
      <xdr:spPr bwMode="auto">
        <a:xfrm>
          <a:off x="9820275" y="21717000"/>
          <a:ext cx="19431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238125</xdr:colOff>
      <xdr:row>73</xdr:row>
      <xdr:rowOff>9525</xdr:rowOff>
    </xdr:from>
    <xdr:to>
      <xdr:col>32</xdr:col>
      <xdr:colOff>400050</xdr:colOff>
      <xdr:row>80</xdr:row>
      <xdr:rowOff>1</xdr:rowOff>
    </xdr:to>
    <xdr:pic>
      <xdr:nvPicPr>
        <xdr:cNvPr id="47" name="Рисунок 118" descr="МБ0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9942" r="23566"/>
        <a:stretch>
          <a:fillRect/>
        </a:stretch>
      </xdr:blipFill>
      <xdr:spPr bwMode="auto">
        <a:xfrm>
          <a:off x="13220700" y="21659850"/>
          <a:ext cx="15049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47625</xdr:colOff>
      <xdr:row>53</xdr:row>
      <xdr:rowOff>0</xdr:rowOff>
    </xdr:from>
    <xdr:to>
      <xdr:col>30</xdr:col>
      <xdr:colOff>28575</xdr:colOff>
      <xdr:row>60</xdr:row>
      <xdr:rowOff>1</xdr:rowOff>
    </xdr:to>
    <xdr:pic>
      <xdr:nvPicPr>
        <xdr:cNvPr id="48" name="Рисунок 119" descr="МБ1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33147" r="33736"/>
        <a:stretch>
          <a:fillRect/>
        </a:stretch>
      </xdr:blipFill>
      <xdr:spPr bwMode="auto">
        <a:xfrm>
          <a:off x="12582525" y="16697325"/>
          <a:ext cx="8763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</xdr:row>
      <xdr:rowOff>1</xdr:rowOff>
    </xdr:from>
    <xdr:to>
      <xdr:col>3</xdr:col>
      <xdr:colOff>104775</xdr:colOff>
      <xdr:row>80</xdr:row>
      <xdr:rowOff>190502</xdr:rowOff>
    </xdr:to>
    <xdr:pic>
      <xdr:nvPicPr>
        <xdr:cNvPr id="49" name="Рисунок 120" descr="МБ05.jpg"/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l="24792" t="4425" r="27274" b="5651"/>
        <a:stretch/>
      </xdr:blipFill>
      <xdr:spPr bwMode="auto">
        <a:xfrm>
          <a:off x="450273" y="21249410"/>
          <a:ext cx="1005320" cy="1887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44</xdr:row>
      <xdr:rowOff>47625</xdr:rowOff>
    </xdr:from>
    <xdr:to>
      <xdr:col>4</xdr:col>
      <xdr:colOff>19050</xdr:colOff>
      <xdr:row>50</xdr:row>
      <xdr:rowOff>190499</xdr:rowOff>
    </xdr:to>
    <xdr:pic>
      <xdr:nvPicPr>
        <xdr:cNvPr id="50" name="Рисунок 74" descr="МС01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7880" r="11049"/>
        <a:stretch>
          <a:fillRect/>
        </a:stretch>
      </xdr:blipFill>
      <xdr:spPr bwMode="auto">
        <a:xfrm>
          <a:off x="228600" y="14516100"/>
          <a:ext cx="1581150" cy="1628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431223</xdr:colOff>
      <xdr:row>21</xdr:row>
      <xdr:rowOff>30306</xdr:rowOff>
    </xdr:from>
    <xdr:to>
      <xdr:col>26</xdr:col>
      <xdr:colOff>431223</xdr:colOff>
      <xdr:row>28</xdr:row>
      <xdr:rowOff>11257</xdr:rowOff>
    </xdr:to>
    <xdr:pic>
      <xdr:nvPicPr>
        <xdr:cNvPr id="54" name="Рисунок 97" descr="П01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6731" t="11925" r="10635"/>
        <a:stretch>
          <a:fillRect/>
        </a:stretch>
      </xdr:blipFill>
      <xdr:spPr bwMode="auto">
        <a:xfrm>
          <a:off x="10337223" y="5520170"/>
          <a:ext cx="1801091" cy="1678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6061</xdr:colOff>
      <xdr:row>20</xdr:row>
      <xdr:rowOff>239857</xdr:rowOff>
    </xdr:from>
    <xdr:to>
      <xdr:col>14</xdr:col>
      <xdr:colOff>15586</xdr:colOff>
      <xdr:row>27</xdr:row>
      <xdr:rowOff>102178</xdr:rowOff>
    </xdr:to>
    <xdr:pic>
      <xdr:nvPicPr>
        <xdr:cNvPr id="55" name="Рисунок 98" descr="П02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7843" t="8398" b="9984"/>
        <a:stretch>
          <a:fillRect/>
        </a:stretch>
      </xdr:blipFill>
      <xdr:spPr bwMode="auto">
        <a:xfrm>
          <a:off x="4959061" y="5487266"/>
          <a:ext cx="1360343" cy="1559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8660</xdr:colOff>
      <xdr:row>20</xdr:row>
      <xdr:rowOff>207818</xdr:rowOff>
    </xdr:from>
    <xdr:to>
      <xdr:col>20</xdr:col>
      <xdr:colOff>132484</xdr:colOff>
      <xdr:row>27</xdr:row>
      <xdr:rowOff>141144</xdr:rowOff>
    </xdr:to>
    <xdr:pic>
      <xdr:nvPicPr>
        <xdr:cNvPr id="56" name="Рисунок 99" descr="П04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5705" b="8716"/>
        <a:stretch>
          <a:fillRect/>
        </a:stretch>
      </xdr:blipFill>
      <xdr:spPr bwMode="auto">
        <a:xfrm>
          <a:off x="7663296" y="5455227"/>
          <a:ext cx="1474643" cy="16305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105640</xdr:colOff>
      <xdr:row>20</xdr:row>
      <xdr:rowOff>232066</xdr:rowOff>
    </xdr:from>
    <xdr:to>
      <xdr:col>33</xdr:col>
      <xdr:colOff>105640</xdr:colOff>
      <xdr:row>27</xdr:row>
      <xdr:rowOff>155867</xdr:rowOff>
    </xdr:to>
    <xdr:pic>
      <xdr:nvPicPr>
        <xdr:cNvPr id="57" name="Рисунок 109" descr="П04.pn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8417" t="9076" r="8949" b="5733"/>
        <a:stretch>
          <a:fillRect/>
        </a:stretch>
      </xdr:blipFill>
      <xdr:spPr bwMode="auto">
        <a:xfrm>
          <a:off x="13163549" y="5479475"/>
          <a:ext cx="1801091" cy="1620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20</xdr:row>
      <xdr:rowOff>103909</xdr:rowOff>
    </xdr:from>
    <xdr:to>
      <xdr:col>3</xdr:col>
      <xdr:colOff>384820</xdr:colOff>
      <xdr:row>28</xdr:row>
      <xdr:rowOff>196736</xdr:rowOff>
    </xdr:to>
    <xdr:pic>
      <xdr:nvPicPr>
        <xdr:cNvPr id="62" name="Рисунок 61" descr="stul1у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73182" y="5611091"/>
          <a:ext cx="1562456" cy="2032463"/>
        </a:xfrm>
        <a:prstGeom prst="rect">
          <a:avLst/>
        </a:prstGeom>
      </xdr:spPr>
    </xdr:pic>
    <xdr:clientData/>
  </xdr:twoCellAnchor>
  <xdr:twoCellAnchor editAs="oneCell">
    <xdr:from>
      <xdr:col>5</xdr:col>
      <xdr:colOff>415636</xdr:colOff>
      <xdr:row>20</xdr:row>
      <xdr:rowOff>63408</xdr:rowOff>
    </xdr:from>
    <xdr:to>
      <xdr:col>9</xdr:col>
      <xdr:colOff>177001</xdr:colOff>
      <xdr:row>28</xdr:row>
      <xdr:rowOff>156235</xdr:rowOff>
    </xdr:to>
    <xdr:pic>
      <xdr:nvPicPr>
        <xdr:cNvPr id="63" name="Рисунок 62" descr="stul2y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667000" y="5310817"/>
          <a:ext cx="1562456" cy="2032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43295</xdr:colOff>
      <xdr:row>0</xdr:row>
      <xdr:rowOff>99579</xdr:rowOff>
    </xdr:from>
    <xdr:to>
      <xdr:col>1</xdr:col>
      <xdr:colOff>2208068</xdr:colOff>
      <xdr:row>3</xdr:row>
      <xdr:rowOff>149497</xdr:rowOff>
    </xdr:to>
    <xdr:pic>
      <xdr:nvPicPr>
        <xdr:cNvPr id="2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2420"/>
        <a:stretch>
          <a:fillRect/>
        </a:stretch>
      </xdr:blipFill>
      <xdr:spPr bwMode="auto">
        <a:xfrm>
          <a:off x="2700770" y="99579"/>
          <a:ext cx="2164773" cy="592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onolit-mebel@mail.ru" TargetMode="External"/><Relationship Id="rId1" Type="http://schemas.openxmlformats.org/officeDocument/2006/relationships/hyperlink" Target="mailto:monolit-mebel@mail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M93"/>
  <sheetViews>
    <sheetView tabSelected="1" zoomScale="55" zoomScaleNormal="55" workbookViewId="0">
      <selection activeCell="AN72" sqref="AN72"/>
    </sheetView>
  </sheetViews>
  <sheetFormatPr defaultRowHeight="20.25"/>
  <cols>
    <col min="1" max="20" width="6.7109375" style="7" customWidth="1"/>
    <col min="21" max="21" width="6.7109375" style="118" customWidth="1"/>
    <col min="22" max="35" width="6.7109375" style="7" customWidth="1"/>
    <col min="36" max="37" width="6.5703125" style="7" customWidth="1"/>
    <col min="38" max="38" width="6.5703125" style="8" customWidth="1"/>
    <col min="39" max="39" width="22.7109375" style="8" bestFit="1" customWidth="1"/>
    <col min="40" max="40" width="11.85546875" style="8" bestFit="1" customWidth="1"/>
    <col min="41" max="41" width="23.28515625" style="8" bestFit="1" customWidth="1"/>
    <col min="42" max="66" width="6.5703125" style="8" customWidth="1"/>
    <col min="67" max="108" width="6.5703125" style="7" customWidth="1"/>
    <col min="109" max="16384" width="9.140625" style="7"/>
  </cols>
  <sheetData>
    <row r="1" spans="1:117" ht="21.75" customHeight="1">
      <c r="A1" s="1" t="s">
        <v>131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S1" s="4"/>
      <c r="T1" s="4"/>
      <c r="U1" s="5"/>
      <c r="V1" s="6"/>
      <c r="W1" s="6"/>
      <c r="X1" s="6"/>
      <c r="Y1" s="6"/>
      <c r="Z1" s="6"/>
      <c r="AA1" s="304"/>
      <c r="AB1" s="316"/>
      <c r="AC1" s="316"/>
      <c r="AD1" s="316"/>
      <c r="AE1" s="316"/>
      <c r="AF1" s="316"/>
      <c r="AG1" s="316"/>
      <c r="AH1" s="316"/>
      <c r="AI1" s="316"/>
    </row>
    <row r="2" spans="1:117" ht="45" customHeight="1">
      <c r="A2" s="9"/>
      <c r="B2" s="10"/>
      <c r="C2" s="11"/>
      <c r="D2" s="11"/>
      <c r="E2" s="11"/>
      <c r="F2" s="11"/>
      <c r="G2" s="10"/>
      <c r="H2" s="10"/>
      <c r="J2" s="10"/>
      <c r="K2" s="10"/>
      <c r="L2" s="10"/>
      <c r="M2" s="10"/>
      <c r="N2" s="298" t="s">
        <v>0</v>
      </c>
      <c r="O2" s="10"/>
      <c r="P2" s="10"/>
      <c r="Q2" s="10"/>
      <c r="R2" s="10"/>
      <c r="S2" s="10"/>
      <c r="T2" s="10"/>
      <c r="U2" s="13"/>
      <c r="V2" s="14"/>
      <c r="W2" s="14"/>
      <c r="X2" s="14"/>
      <c r="Y2" s="14"/>
      <c r="Z2" s="14"/>
      <c r="AA2" s="14"/>
      <c r="AB2" s="10"/>
      <c r="AC2" s="10"/>
      <c r="AD2" s="10"/>
      <c r="AE2" s="10"/>
      <c r="AF2" s="10"/>
      <c r="AG2" s="10"/>
      <c r="AH2" s="10"/>
      <c r="AI2" s="14"/>
    </row>
    <row r="3" spans="1:117" ht="27" customHeight="1">
      <c r="A3" s="302"/>
      <c r="B3" s="15"/>
      <c r="C3" s="15"/>
      <c r="D3" s="15"/>
      <c r="E3" s="303"/>
      <c r="F3" s="300"/>
      <c r="G3" s="300"/>
      <c r="H3" s="300"/>
      <c r="I3" s="300"/>
      <c r="J3" s="300"/>
      <c r="K3" s="300"/>
      <c r="L3" s="300"/>
      <c r="M3" s="10"/>
      <c r="N3" s="10"/>
      <c r="O3" s="10"/>
      <c r="P3" s="12"/>
      <c r="Q3" s="12"/>
      <c r="R3" s="12"/>
      <c r="S3" s="12"/>
      <c r="T3" s="12"/>
      <c r="U3" s="301"/>
      <c r="V3" s="301"/>
      <c r="W3" s="301"/>
      <c r="X3" s="301"/>
      <c r="Y3" s="301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7"/>
      <c r="AK3" s="17"/>
      <c r="AL3" s="16"/>
      <c r="AM3" s="16"/>
      <c r="AN3" s="16"/>
      <c r="AO3" s="16"/>
      <c r="AP3" s="16"/>
      <c r="AQ3" s="16"/>
      <c r="AR3" s="16"/>
      <c r="AS3" s="16"/>
      <c r="AT3" s="16"/>
      <c r="AU3" s="16"/>
    </row>
    <row r="4" spans="1:117" s="18" customFormat="1" ht="27" customHeight="1">
      <c r="A4" s="20"/>
      <c r="B4" s="21"/>
      <c r="C4" s="21"/>
      <c r="D4" s="21"/>
      <c r="E4" s="299"/>
      <c r="F4" s="21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305"/>
      <c r="AJ4" s="305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117" s="18" customFormat="1" ht="21.75" customHeight="1" thickBot="1">
      <c r="A5" s="20"/>
      <c r="B5" s="21"/>
      <c r="C5" s="21"/>
      <c r="D5" s="21"/>
      <c r="E5" s="21"/>
      <c r="F5" s="21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305"/>
      <c r="AJ5" s="305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117" s="25" customFormat="1" ht="20.25" hidden="1" customHeight="1" thickBot="1">
      <c r="A6" s="317" t="s">
        <v>1</v>
      </c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9">
        <v>1.35</v>
      </c>
      <c r="AH6" s="319"/>
      <c r="AI6" s="319"/>
      <c r="AJ6" s="23"/>
      <c r="AK6" s="24"/>
      <c r="AL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117" s="28" customFormat="1" ht="21" customHeight="1" thickBot="1">
      <c r="A7" s="320" t="s">
        <v>122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2"/>
      <c r="AJ7" s="26"/>
      <c r="AK7" s="27"/>
      <c r="AL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</row>
    <row r="8" spans="1:117" s="29" customFormat="1" ht="20.100000000000001" customHeight="1">
      <c r="A8" s="323" t="s">
        <v>2</v>
      </c>
      <c r="B8" s="324"/>
      <c r="C8" s="324"/>
      <c r="D8" s="324"/>
      <c r="E8" s="325"/>
      <c r="F8" s="323" t="s">
        <v>3</v>
      </c>
      <c r="G8" s="324"/>
      <c r="H8" s="324"/>
      <c r="I8" s="324"/>
      <c r="J8" s="325"/>
      <c r="K8" s="323" t="s">
        <v>4</v>
      </c>
      <c r="L8" s="324"/>
      <c r="M8" s="324"/>
      <c r="N8" s="324"/>
      <c r="O8" s="324"/>
      <c r="P8" s="325"/>
      <c r="Q8" s="323" t="s">
        <v>5</v>
      </c>
      <c r="R8" s="324"/>
      <c r="S8" s="324"/>
      <c r="T8" s="324"/>
      <c r="U8" s="324"/>
      <c r="V8" s="325"/>
      <c r="W8" s="323" t="s">
        <v>6</v>
      </c>
      <c r="X8" s="324"/>
      <c r="Y8" s="324"/>
      <c r="Z8" s="324"/>
      <c r="AA8" s="324"/>
      <c r="AB8" s="325"/>
      <c r="AC8" s="323" t="s">
        <v>7</v>
      </c>
      <c r="AD8" s="324"/>
      <c r="AE8" s="324"/>
      <c r="AF8" s="324"/>
      <c r="AG8" s="324"/>
      <c r="AH8" s="324"/>
      <c r="AI8" s="325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1"/>
      <c r="BW8" s="32"/>
      <c r="BX8" s="33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</row>
    <row r="9" spans="1:117" s="40" customFormat="1" ht="20.100000000000001" customHeight="1">
      <c r="A9" s="35" t="s">
        <v>8</v>
      </c>
      <c r="B9" s="36"/>
      <c r="C9" s="36"/>
      <c r="D9" s="36"/>
      <c r="E9" s="306"/>
      <c r="F9" s="307" t="s">
        <v>9</v>
      </c>
      <c r="G9" s="36"/>
      <c r="H9" s="36"/>
      <c r="I9" s="36"/>
      <c r="J9" s="306"/>
      <c r="K9" s="307" t="s">
        <v>10</v>
      </c>
      <c r="L9" s="36"/>
      <c r="M9" s="36"/>
      <c r="N9" s="36"/>
      <c r="O9" s="36"/>
      <c r="P9" s="306"/>
      <c r="Q9" s="308" t="s">
        <v>11</v>
      </c>
      <c r="R9" s="239"/>
      <c r="S9" s="239"/>
      <c r="T9" s="239"/>
      <c r="U9" s="239"/>
      <c r="V9" s="309"/>
      <c r="W9" s="308" t="s">
        <v>12</v>
      </c>
      <c r="X9" s="239"/>
      <c r="Y9" s="239"/>
      <c r="Z9" s="239"/>
      <c r="AA9" s="239"/>
      <c r="AB9" s="39"/>
      <c r="AC9" s="308" t="s">
        <v>13</v>
      </c>
      <c r="AD9" s="36"/>
      <c r="AE9" s="36"/>
      <c r="AF9" s="36"/>
      <c r="AG9" s="36"/>
      <c r="AH9" s="36"/>
      <c r="AI9" s="306"/>
      <c r="BL9" s="310"/>
      <c r="BM9" s="310"/>
      <c r="BN9" s="310"/>
      <c r="BO9" s="310"/>
      <c r="BP9" s="310"/>
      <c r="BQ9" s="310"/>
      <c r="BR9" s="310"/>
      <c r="BS9" s="310"/>
      <c r="BT9" s="310"/>
      <c r="BU9" s="310"/>
      <c r="BV9" s="41"/>
      <c r="BW9" s="42"/>
      <c r="BX9" s="43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</row>
    <row r="10" spans="1:117" s="59" customFormat="1" ht="20.100000000000001" customHeight="1">
      <c r="A10" s="45"/>
      <c r="B10" s="46"/>
      <c r="C10" s="46"/>
      <c r="D10" s="46"/>
      <c r="E10" s="47"/>
      <c r="F10" s="48"/>
      <c r="G10" s="46"/>
      <c r="H10" s="46"/>
      <c r="I10" s="46"/>
      <c r="J10" s="47"/>
      <c r="K10" s="49"/>
      <c r="L10" s="50"/>
      <c r="M10" s="50"/>
      <c r="N10" s="50"/>
      <c r="O10" s="50"/>
      <c r="P10" s="51"/>
      <c r="Q10" s="52"/>
      <c r="R10" s="53"/>
      <c r="S10" s="53"/>
      <c r="T10" s="53"/>
      <c r="U10" s="53"/>
      <c r="V10" s="54"/>
      <c r="W10" s="55"/>
      <c r="X10" s="56"/>
      <c r="Y10" s="56"/>
      <c r="Z10" s="56"/>
      <c r="AA10" s="56"/>
      <c r="AB10" s="57"/>
      <c r="AC10" s="55"/>
      <c r="AD10" s="44"/>
      <c r="AE10" s="44"/>
      <c r="AF10" s="44"/>
      <c r="AG10" s="44"/>
      <c r="AH10" s="44"/>
      <c r="AI10" s="58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1"/>
      <c r="BW10" s="62"/>
      <c r="BX10" s="63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</row>
    <row r="11" spans="1:117" s="68" customFormat="1" ht="20.100000000000001" customHeight="1">
      <c r="A11" s="64"/>
      <c r="B11" s="65"/>
      <c r="C11" s="65"/>
      <c r="D11" s="65"/>
      <c r="E11" s="66"/>
      <c r="F11" s="64"/>
      <c r="G11" s="65"/>
      <c r="H11" s="65"/>
      <c r="I11" s="65"/>
      <c r="J11" s="66"/>
      <c r="K11" s="48"/>
      <c r="L11" s="46"/>
      <c r="M11" s="46"/>
      <c r="N11" s="46"/>
      <c r="O11" s="46"/>
      <c r="P11" s="47"/>
      <c r="Q11" s="48"/>
      <c r="R11" s="65"/>
      <c r="S11" s="65"/>
      <c r="T11" s="65"/>
      <c r="U11" s="65"/>
      <c r="V11" s="66"/>
      <c r="W11" s="45"/>
      <c r="X11" s="53"/>
      <c r="Y11" s="53"/>
      <c r="Z11" s="53"/>
      <c r="AA11" s="53"/>
      <c r="AB11" s="67"/>
      <c r="AC11" s="45"/>
      <c r="AD11" s="53"/>
      <c r="AE11" s="53"/>
      <c r="AF11" s="53"/>
      <c r="AG11" s="53"/>
      <c r="AH11" s="53"/>
      <c r="AI11" s="54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</row>
    <row r="12" spans="1:117" s="68" customFormat="1" ht="19.5" customHeight="1">
      <c r="A12" s="64"/>
      <c r="B12" s="65"/>
      <c r="C12" s="65"/>
      <c r="D12" s="65"/>
      <c r="E12" s="66"/>
      <c r="F12" s="64"/>
      <c r="G12" s="65"/>
      <c r="H12" s="65"/>
      <c r="I12" s="65"/>
      <c r="J12" s="66"/>
      <c r="K12" s="64"/>
      <c r="L12" s="65"/>
      <c r="M12" s="65"/>
      <c r="N12" s="65"/>
      <c r="O12" s="65"/>
      <c r="P12" s="66"/>
      <c r="Q12" s="64"/>
      <c r="R12" s="65"/>
      <c r="S12" s="65"/>
      <c r="T12" s="65"/>
      <c r="U12" s="65"/>
      <c r="V12" s="66"/>
      <c r="W12" s="64"/>
      <c r="X12" s="65"/>
      <c r="Y12" s="65"/>
      <c r="Z12" s="65"/>
      <c r="AA12" s="65"/>
      <c r="AB12" s="70"/>
      <c r="AC12" s="48"/>
      <c r="AD12" s="46"/>
      <c r="AE12" s="46"/>
      <c r="AF12" s="46"/>
      <c r="AG12" s="46"/>
      <c r="AH12" s="46"/>
      <c r="AI12" s="47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</row>
    <row r="13" spans="1:117" ht="20.100000000000001" customHeight="1">
      <c r="A13" s="71"/>
      <c r="B13" s="8"/>
      <c r="C13" s="8"/>
      <c r="D13" s="8"/>
      <c r="E13" s="72"/>
      <c r="F13" s="71"/>
      <c r="G13" s="8"/>
      <c r="H13" s="8"/>
      <c r="I13" s="8"/>
      <c r="J13" s="72"/>
      <c r="K13" s="71"/>
      <c r="L13" s="8"/>
      <c r="M13" s="8"/>
      <c r="N13" s="8"/>
      <c r="O13" s="8"/>
      <c r="P13" s="72"/>
      <c r="Q13" s="73"/>
      <c r="R13" s="8"/>
      <c r="S13" s="8"/>
      <c r="T13" s="8"/>
      <c r="U13" s="8"/>
      <c r="V13" s="72"/>
      <c r="W13" s="71"/>
      <c r="X13" s="8"/>
      <c r="Y13" s="8"/>
      <c r="Z13" s="8"/>
      <c r="AA13" s="8"/>
      <c r="AB13" s="72"/>
      <c r="AC13" s="48"/>
      <c r="AD13" s="46"/>
      <c r="AE13" s="46"/>
      <c r="AF13" s="46"/>
      <c r="AG13" s="46"/>
      <c r="AH13" s="74"/>
      <c r="AI13" s="75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</row>
    <row r="14" spans="1:117" ht="20.100000000000001" customHeight="1">
      <c r="A14" s="71"/>
      <c r="B14" s="8"/>
      <c r="C14" s="8"/>
      <c r="D14" s="8"/>
      <c r="E14" s="72"/>
      <c r="F14" s="71"/>
      <c r="G14" s="8"/>
      <c r="H14" s="8"/>
      <c r="I14" s="8"/>
      <c r="J14" s="72"/>
      <c r="K14" s="71"/>
      <c r="L14" s="8"/>
      <c r="M14" s="8"/>
      <c r="N14" s="8"/>
      <c r="O14" s="8"/>
      <c r="P14" s="72"/>
      <c r="Q14" s="73"/>
      <c r="R14" s="8"/>
      <c r="S14" s="8"/>
      <c r="T14" s="8"/>
      <c r="U14" s="8"/>
      <c r="V14" s="72"/>
      <c r="W14" s="71"/>
      <c r="X14" s="8"/>
      <c r="Y14" s="8"/>
      <c r="Z14" s="8"/>
      <c r="AA14" s="8"/>
      <c r="AB14" s="72"/>
      <c r="AC14" s="48"/>
      <c r="AD14" s="46"/>
      <c r="AE14" s="46"/>
      <c r="AF14" s="46"/>
      <c r="AG14" s="46"/>
      <c r="AH14" s="56"/>
      <c r="AI14" s="57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</row>
    <row r="15" spans="1:117" ht="19.5" customHeight="1">
      <c r="A15" s="71"/>
      <c r="B15" s="8"/>
      <c r="C15" s="8"/>
      <c r="D15" s="8"/>
      <c r="E15" s="72"/>
      <c r="F15" s="71"/>
      <c r="G15" s="8"/>
      <c r="H15" s="8"/>
      <c r="I15" s="8"/>
      <c r="J15" s="72"/>
      <c r="K15" s="71"/>
      <c r="L15" s="8"/>
      <c r="M15" s="8"/>
      <c r="N15" s="8"/>
      <c r="O15" s="8"/>
      <c r="P15" s="72"/>
      <c r="Q15" s="73"/>
      <c r="R15" s="8"/>
      <c r="S15" s="8"/>
      <c r="T15" s="8"/>
      <c r="U15" s="8"/>
      <c r="V15" s="72"/>
      <c r="W15" s="71"/>
      <c r="X15" s="8"/>
      <c r="Y15" s="8"/>
      <c r="Z15" s="8"/>
      <c r="AA15" s="8"/>
      <c r="AB15" s="72"/>
      <c r="AC15" s="77"/>
      <c r="AD15" s="78"/>
      <c r="AE15" s="78"/>
      <c r="AF15" s="78"/>
      <c r="AG15" s="79"/>
      <c r="AH15" s="56"/>
      <c r="AI15" s="57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</row>
    <row r="16" spans="1:117" ht="19.5" customHeight="1">
      <c r="A16" s="8"/>
      <c r="B16" s="8"/>
      <c r="C16" s="8"/>
      <c r="D16" s="8"/>
      <c r="E16" s="72"/>
      <c r="F16" s="71"/>
      <c r="G16" s="8"/>
      <c r="H16" s="8"/>
      <c r="I16" s="8"/>
      <c r="J16" s="72"/>
      <c r="K16" s="71"/>
      <c r="L16" s="8"/>
      <c r="M16" s="8"/>
      <c r="N16" s="8"/>
      <c r="O16" s="8"/>
      <c r="P16" s="72"/>
      <c r="Q16" s="73"/>
      <c r="R16" s="8"/>
      <c r="S16" s="8"/>
      <c r="T16" s="8"/>
      <c r="U16" s="8"/>
      <c r="V16" s="72"/>
      <c r="W16" s="71"/>
      <c r="X16" s="8"/>
      <c r="Y16" s="8"/>
      <c r="Z16" s="8"/>
      <c r="AA16" s="8"/>
      <c r="AB16" s="72"/>
      <c r="AC16" s="77"/>
      <c r="AD16" s="78"/>
      <c r="AE16" s="78"/>
      <c r="AF16" s="78"/>
      <c r="AG16" s="79"/>
      <c r="AH16" s="56"/>
      <c r="AI16" s="57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</row>
    <row r="17" spans="1:117" ht="20.100000000000001" customHeight="1">
      <c r="A17" s="80"/>
      <c r="B17" s="8"/>
      <c r="C17" s="83"/>
      <c r="D17" s="311"/>
      <c r="E17" s="312"/>
      <c r="F17" s="71"/>
      <c r="G17" s="8"/>
      <c r="H17" s="83"/>
      <c r="I17" s="311"/>
      <c r="J17" s="312"/>
      <c r="K17" s="71"/>
      <c r="L17" s="8"/>
      <c r="M17" s="8"/>
      <c r="N17" s="8"/>
      <c r="O17" s="8"/>
      <c r="P17" s="72"/>
      <c r="Q17" s="73"/>
      <c r="R17" s="8"/>
      <c r="S17" s="8"/>
      <c r="T17" s="8"/>
      <c r="U17" s="8"/>
      <c r="V17" s="72"/>
      <c r="W17" s="71"/>
      <c r="X17" s="8"/>
      <c r="Y17" s="78"/>
      <c r="Z17" s="294"/>
      <c r="AA17" s="311"/>
      <c r="AB17" s="313"/>
      <c r="AC17" s="77"/>
      <c r="AD17" s="78"/>
      <c r="AE17" s="78"/>
      <c r="AF17" s="78"/>
      <c r="AG17" s="294"/>
      <c r="AH17" s="311"/>
      <c r="AI17" s="313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</row>
    <row r="18" spans="1:117" s="29" customFormat="1" ht="19.5" customHeight="1" thickBot="1">
      <c r="A18" s="81"/>
      <c r="B18" s="82"/>
      <c r="C18" s="83" t="s">
        <v>14</v>
      </c>
      <c r="D18" s="311">
        <f>687*AG6</f>
        <v>927.45</v>
      </c>
      <c r="E18" s="312"/>
      <c r="F18" s="84"/>
      <c r="G18" s="82"/>
      <c r="H18" s="83" t="s">
        <v>14</v>
      </c>
      <c r="I18" s="311">
        <f>779*$AG$6</f>
        <v>1051.6500000000001</v>
      </c>
      <c r="J18" s="312"/>
      <c r="K18" s="84"/>
      <c r="L18" s="82"/>
      <c r="M18" s="82"/>
      <c r="N18" s="83" t="s">
        <v>14</v>
      </c>
      <c r="O18" s="311">
        <f>1090*$AG$6</f>
        <v>1471.5</v>
      </c>
      <c r="P18" s="312"/>
      <c r="Q18" s="85"/>
      <c r="R18" s="22"/>
      <c r="S18" s="86"/>
      <c r="T18" s="83" t="s">
        <v>14</v>
      </c>
      <c r="U18" s="311">
        <f>1160*$AG$6</f>
        <v>1566</v>
      </c>
      <c r="V18" s="312"/>
      <c r="W18" s="87"/>
      <c r="X18" s="86"/>
      <c r="Y18" s="86"/>
      <c r="Z18" s="83" t="s">
        <v>14</v>
      </c>
      <c r="AA18" s="311">
        <f>1320*$AG$6</f>
        <v>1782.0000000000002</v>
      </c>
      <c r="AB18" s="312"/>
      <c r="AC18" s="295"/>
      <c r="AD18" s="296"/>
      <c r="AE18" s="296"/>
      <c r="AF18" s="296"/>
      <c r="AG18" s="142" t="s">
        <v>14</v>
      </c>
      <c r="AH18" s="314">
        <f>1390*$AG$6</f>
        <v>1876.5000000000002</v>
      </c>
      <c r="AI18" s="315"/>
      <c r="BL18" s="88"/>
      <c r="BM18" s="89"/>
      <c r="BN18" s="90"/>
      <c r="BO18" s="88"/>
      <c r="BP18" s="88"/>
      <c r="BQ18" s="88"/>
      <c r="BR18" s="88"/>
      <c r="BS18" s="88"/>
      <c r="BT18" s="89"/>
      <c r="BU18" s="90"/>
      <c r="BV18" s="31"/>
      <c r="BW18" s="91"/>
      <c r="BX18" s="92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</row>
    <row r="19" spans="1:117" s="28" customFormat="1" ht="21" customHeight="1" thickBot="1">
      <c r="A19" s="320" t="s">
        <v>130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2"/>
      <c r="AJ19" s="26"/>
      <c r="AK19" s="27"/>
      <c r="AL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</row>
    <row r="20" spans="1:117" s="29" customFormat="1" ht="20.100000000000001" customHeight="1">
      <c r="A20" s="323" t="s">
        <v>2</v>
      </c>
      <c r="B20" s="324"/>
      <c r="C20" s="324"/>
      <c r="D20" s="324"/>
      <c r="E20" s="325"/>
      <c r="F20" s="323" t="s">
        <v>3</v>
      </c>
      <c r="G20" s="324"/>
      <c r="H20" s="324"/>
      <c r="I20" s="324"/>
      <c r="J20" s="325"/>
      <c r="K20" s="323" t="s">
        <v>4</v>
      </c>
      <c r="L20" s="324"/>
      <c r="M20" s="324"/>
      <c r="N20" s="324"/>
      <c r="O20" s="324"/>
      <c r="P20" s="325"/>
      <c r="Q20" s="323" t="s">
        <v>5</v>
      </c>
      <c r="R20" s="324"/>
      <c r="S20" s="324"/>
      <c r="T20" s="324"/>
      <c r="U20" s="324"/>
      <c r="V20" s="325"/>
      <c r="W20" s="323" t="s">
        <v>6</v>
      </c>
      <c r="X20" s="324"/>
      <c r="Y20" s="324"/>
      <c r="Z20" s="324"/>
      <c r="AA20" s="324"/>
      <c r="AB20" s="325"/>
      <c r="AC20" s="323" t="s">
        <v>7</v>
      </c>
      <c r="AD20" s="324"/>
      <c r="AE20" s="324"/>
      <c r="AF20" s="324"/>
      <c r="AG20" s="324"/>
      <c r="AH20" s="324"/>
      <c r="AI20" s="325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1"/>
      <c r="BW20" s="32"/>
      <c r="BX20" s="33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</row>
    <row r="21" spans="1:117" s="40" customFormat="1" ht="20.100000000000001" customHeight="1">
      <c r="A21" s="35" t="s">
        <v>124</v>
      </c>
      <c r="B21" s="36"/>
      <c r="C21" s="36"/>
      <c r="D21" s="36"/>
      <c r="E21" s="306"/>
      <c r="F21" s="307" t="s">
        <v>125</v>
      </c>
      <c r="G21" s="36"/>
      <c r="H21" s="36"/>
      <c r="I21" s="36"/>
      <c r="J21" s="306"/>
      <c r="K21" s="307" t="s">
        <v>126</v>
      </c>
      <c r="L21" s="36"/>
      <c r="M21" s="36"/>
      <c r="N21" s="36"/>
      <c r="O21" s="36"/>
      <c r="P21" s="306"/>
      <c r="Q21" s="308" t="s">
        <v>127</v>
      </c>
      <c r="R21" s="239"/>
      <c r="S21" s="239"/>
      <c r="T21" s="239"/>
      <c r="U21" s="239"/>
      <c r="V21" s="309"/>
      <c r="W21" s="308" t="s">
        <v>128</v>
      </c>
      <c r="X21" s="239"/>
      <c r="Y21" s="239"/>
      <c r="Z21" s="239"/>
      <c r="AA21" s="239"/>
      <c r="AB21" s="39"/>
      <c r="AC21" s="308" t="s">
        <v>129</v>
      </c>
      <c r="AD21" s="36"/>
      <c r="AE21" s="36"/>
      <c r="AF21" s="36"/>
      <c r="AG21" s="36"/>
      <c r="AH21" s="36"/>
      <c r="AI21" s="306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41"/>
      <c r="BW21" s="42"/>
      <c r="BX21" s="43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</row>
    <row r="22" spans="1:117" s="59" customFormat="1" ht="20.100000000000001" customHeight="1">
      <c r="A22" s="45"/>
      <c r="B22" s="46"/>
      <c r="C22" s="46"/>
      <c r="D22" s="46"/>
      <c r="E22" s="47"/>
      <c r="F22" s="48"/>
      <c r="G22" s="46"/>
      <c r="H22" s="46"/>
      <c r="I22" s="46"/>
      <c r="J22" s="47"/>
      <c r="K22" s="49"/>
      <c r="L22" s="50"/>
      <c r="M22" s="50"/>
      <c r="N22" s="50"/>
      <c r="O22" s="50"/>
      <c r="P22" s="51"/>
      <c r="Q22" s="52"/>
      <c r="R22" s="53"/>
      <c r="S22" s="53"/>
      <c r="T22" s="53"/>
      <c r="U22" s="53"/>
      <c r="V22" s="54"/>
      <c r="W22" s="55"/>
      <c r="X22" s="56"/>
      <c r="Y22" s="56"/>
      <c r="Z22" s="56"/>
      <c r="AA22" s="56"/>
      <c r="AB22" s="57"/>
      <c r="AC22" s="55"/>
      <c r="AD22" s="44"/>
      <c r="AE22" s="44"/>
      <c r="AF22" s="44"/>
      <c r="AG22" s="44"/>
      <c r="AH22" s="44"/>
      <c r="AI22" s="58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1"/>
      <c r="BW22" s="62"/>
      <c r="BX22" s="63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</row>
    <row r="23" spans="1:117" s="68" customFormat="1" ht="20.100000000000001" customHeight="1">
      <c r="A23" s="64"/>
      <c r="B23" s="65"/>
      <c r="C23" s="65"/>
      <c r="D23" s="65"/>
      <c r="E23" s="66"/>
      <c r="F23" s="64"/>
      <c r="G23" s="65"/>
      <c r="H23" s="65"/>
      <c r="I23" s="65"/>
      <c r="J23" s="66"/>
      <c r="K23" s="48"/>
      <c r="L23" s="46"/>
      <c r="M23" s="46"/>
      <c r="N23" s="46"/>
      <c r="O23" s="46"/>
      <c r="P23" s="47"/>
      <c r="Q23" s="48"/>
      <c r="R23" s="65"/>
      <c r="S23" s="65"/>
      <c r="T23" s="65"/>
      <c r="U23" s="65"/>
      <c r="V23" s="66"/>
      <c r="W23" s="45"/>
      <c r="X23" s="53"/>
      <c r="Y23" s="53"/>
      <c r="Z23" s="53"/>
      <c r="AA23" s="53"/>
      <c r="AB23" s="67"/>
      <c r="AC23" s="45"/>
      <c r="AD23" s="53"/>
      <c r="AE23" s="53"/>
      <c r="AF23" s="53"/>
      <c r="AG23" s="53"/>
      <c r="AH23" s="53"/>
      <c r="AI23" s="54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</row>
    <row r="24" spans="1:117" s="68" customFormat="1" ht="19.5" customHeight="1">
      <c r="A24" s="64"/>
      <c r="B24" s="65"/>
      <c r="C24" s="65"/>
      <c r="D24" s="65"/>
      <c r="E24" s="66"/>
      <c r="F24" s="64"/>
      <c r="G24" s="65"/>
      <c r="H24" s="65"/>
      <c r="I24" s="65"/>
      <c r="J24" s="66"/>
      <c r="K24" s="64"/>
      <c r="L24" s="65"/>
      <c r="M24" s="65"/>
      <c r="N24" s="65"/>
      <c r="O24" s="65"/>
      <c r="P24" s="66"/>
      <c r="Q24" s="64"/>
      <c r="R24" s="65"/>
      <c r="S24" s="65"/>
      <c r="T24" s="65"/>
      <c r="U24" s="65"/>
      <c r="V24" s="66"/>
      <c r="W24" s="64"/>
      <c r="X24" s="65"/>
      <c r="Y24" s="65"/>
      <c r="Z24" s="65"/>
      <c r="AA24" s="65"/>
      <c r="AB24" s="70"/>
      <c r="AC24" s="48"/>
      <c r="AD24" s="46"/>
      <c r="AE24" s="46"/>
      <c r="AF24" s="46"/>
      <c r="AG24" s="46"/>
      <c r="AH24" s="46"/>
      <c r="AI24" s="47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</row>
    <row r="25" spans="1:117" ht="20.100000000000001" customHeight="1">
      <c r="A25" s="71"/>
      <c r="B25" s="8"/>
      <c r="C25" s="8"/>
      <c r="D25" s="8"/>
      <c r="E25" s="72"/>
      <c r="F25" s="71"/>
      <c r="G25" s="8"/>
      <c r="H25" s="8"/>
      <c r="I25" s="8"/>
      <c r="J25" s="72"/>
      <c r="K25" s="71"/>
      <c r="L25" s="8"/>
      <c r="M25" s="8"/>
      <c r="N25" s="8"/>
      <c r="O25" s="8"/>
      <c r="P25" s="72"/>
      <c r="Q25" s="73"/>
      <c r="R25" s="8"/>
      <c r="S25" s="8"/>
      <c r="T25" s="8"/>
      <c r="U25" s="8"/>
      <c r="V25" s="72"/>
      <c r="W25" s="71"/>
      <c r="X25" s="8"/>
      <c r="Y25" s="8"/>
      <c r="Z25" s="8"/>
      <c r="AA25" s="8"/>
      <c r="AB25" s="72"/>
      <c r="AC25" s="48"/>
      <c r="AD25" s="46"/>
      <c r="AE25" s="46"/>
      <c r="AF25" s="46"/>
      <c r="AG25" s="46"/>
      <c r="AH25" s="74"/>
      <c r="AI25" s="75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</row>
    <row r="26" spans="1:117" ht="20.100000000000001" customHeight="1">
      <c r="A26" s="71"/>
      <c r="B26" s="8"/>
      <c r="C26" s="8"/>
      <c r="D26" s="8"/>
      <c r="E26" s="72"/>
      <c r="F26" s="71"/>
      <c r="G26" s="8"/>
      <c r="H26" s="8"/>
      <c r="I26" s="8"/>
      <c r="J26" s="72"/>
      <c r="K26" s="71"/>
      <c r="L26" s="8"/>
      <c r="M26" s="8"/>
      <c r="N26" s="8"/>
      <c r="O26" s="8"/>
      <c r="P26" s="72"/>
      <c r="Q26" s="73"/>
      <c r="R26" s="8"/>
      <c r="S26" s="8"/>
      <c r="T26" s="8"/>
      <c r="U26" s="8"/>
      <c r="V26" s="72"/>
      <c r="W26" s="71"/>
      <c r="X26" s="8"/>
      <c r="Y26" s="8"/>
      <c r="Z26" s="8"/>
      <c r="AA26" s="8"/>
      <c r="AB26" s="72"/>
      <c r="AC26" s="48"/>
      <c r="AD26" s="46"/>
      <c r="AE26" s="46"/>
      <c r="AF26" s="46"/>
      <c r="AG26" s="46"/>
      <c r="AH26" s="56"/>
      <c r="AI26" s="57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</row>
    <row r="27" spans="1:117" ht="19.5" customHeight="1">
      <c r="A27" s="71"/>
      <c r="B27" s="8"/>
      <c r="C27" s="8"/>
      <c r="D27" s="8"/>
      <c r="E27" s="72"/>
      <c r="F27" s="71"/>
      <c r="G27" s="8"/>
      <c r="H27" s="8"/>
      <c r="I27" s="8"/>
      <c r="J27" s="72"/>
      <c r="K27" s="71"/>
      <c r="L27" s="8"/>
      <c r="M27" s="8"/>
      <c r="N27" s="8"/>
      <c r="O27" s="8"/>
      <c r="P27" s="72"/>
      <c r="Q27" s="73"/>
      <c r="R27" s="8"/>
      <c r="S27" s="8"/>
      <c r="T27" s="8"/>
      <c r="U27" s="8"/>
      <c r="V27" s="72"/>
      <c r="W27" s="71"/>
      <c r="X27" s="8"/>
      <c r="Y27" s="8"/>
      <c r="Z27" s="8"/>
      <c r="AA27" s="8"/>
      <c r="AB27" s="72"/>
      <c r="AC27" s="77"/>
      <c r="AD27" s="78"/>
      <c r="AE27" s="78"/>
      <c r="AF27" s="78"/>
      <c r="AG27" s="79"/>
      <c r="AH27" s="56"/>
      <c r="AI27" s="57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</row>
    <row r="28" spans="1:117" ht="19.5" customHeight="1">
      <c r="A28" s="8"/>
      <c r="B28" s="8"/>
      <c r="C28" s="8"/>
      <c r="D28" s="8"/>
      <c r="E28" s="72"/>
      <c r="F28" s="71"/>
      <c r="G28" s="8"/>
      <c r="H28" s="8"/>
      <c r="I28" s="8"/>
      <c r="J28" s="72"/>
      <c r="K28" s="71"/>
      <c r="L28" s="8"/>
      <c r="M28" s="8"/>
      <c r="N28" s="8"/>
      <c r="O28" s="8"/>
      <c r="P28" s="72"/>
      <c r="Q28" s="73"/>
      <c r="R28" s="8"/>
      <c r="S28" s="8"/>
      <c r="T28" s="8"/>
      <c r="U28" s="8"/>
      <c r="V28" s="72"/>
      <c r="W28" s="71"/>
      <c r="X28" s="8"/>
      <c r="Y28" s="8"/>
      <c r="Z28" s="8"/>
      <c r="AA28" s="8"/>
      <c r="AB28" s="72"/>
      <c r="AC28" s="77"/>
      <c r="AD28" s="78"/>
      <c r="AE28" s="78"/>
      <c r="AF28" s="78"/>
      <c r="AG28" s="79"/>
      <c r="AH28" s="56"/>
      <c r="AI28" s="57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</row>
    <row r="29" spans="1:117" ht="20.100000000000001" customHeight="1" thickBot="1">
      <c r="A29" s="80"/>
      <c r="B29" s="8"/>
      <c r="C29" s="83" t="s">
        <v>14</v>
      </c>
      <c r="D29" s="311">
        <f>946*AG6</f>
        <v>1277.1000000000001</v>
      </c>
      <c r="E29" s="312"/>
      <c r="F29" s="71"/>
      <c r="G29" s="8"/>
      <c r="H29" s="83" t="s">
        <v>14</v>
      </c>
      <c r="I29" s="311">
        <f>1038*AG6</f>
        <v>1401.3000000000002</v>
      </c>
      <c r="J29" s="312"/>
      <c r="K29" s="71"/>
      <c r="L29" s="8"/>
      <c r="M29" s="8"/>
      <c r="N29" s="83" t="s">
        <v>14</v>
      </c>
      <c r="O29" s="311">
        <f>1233*AG6</f>
        <v>1664.5500000000002</v>
      </c>
      <c r="P29" s="312"/>
      <c r="Q29" s="73"/>
      <c r="R29" s="8"/>
      <c r="S29" s="8"/>
      <c r="T29" s="83" t="s">
        <v>14</v>
      </c>
      <c r="U29" s="311">
        <f>1330*AG6</f>
        <v>1795.5000000000002</v>
      </c>
      <c r="V29" s="312"/>
      <c r="W29" s="71"/>
      <c r="X29" s="8"/>
      <c r="Y29" s="78"/>
      <c r="Z29" s="294" t="s">
        <v>14</v>
      </c>
      <c r="AA29" s="311">
        <f>1419*$AG$6</f>
        <v>1915.65</v>
      </c>
      <c r="AB29" s="313"/>
      <c r="AC29" s="77"/>
      <c r="AD29" s="78"/>
      <c r="AE29" s="78"/>
      <c r="AF29" s="78"/>
      <c r="AG29" s="294" t="s">
        <v>14</v>
      </c>
      <c r="AH29" s="311">
        <f>1491*$AG$6</f>
        <v>2012.8500000000001</v>
      </c>
      <c r="AI29" s="313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</row>
    <row r="30" spans="1:117" s="29" customFormat="1" ht="19.5" customHeight="1" thickBot="1">
      <c r="A30" s="353" t="s">
        <v>15</v>
      </c>
      <c r="B30" s="354"/>
      <c r="C30" s="354"/>
      <c r="D30" s="354"/>
      <c r="E30" s="354"/>
      <c r="F30" s="354"/>
      <c r="G30" s="354"/>
      <c r="H30" s="354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4"/>
      <c r="Y30" s="354"/>
      <c r="Z30" s="354"/>
      <c r="AA30" s="354"/>
      <c r="AB30" s="354"/>
      <c r="AC30" s="354"/>
      <c r="AD30" s="354"/>
      <c r="AE30" s="354"/>
      <c r="AF30" s="354"/>
      <c r="AG30" s="354"/>
      <c r="AH30" s="354"/>
      <c r="AI30" s="355"/>
      <c r="BL30" s="88"/>
      <c r="BM30" s="89"/>
      <c r="BN30" s="90"/>
      <c r="BO30" s="88"/>
      <c r="BP30" s="88"/>
      <c r="BQ30" s="88"/>
      <c r="BR30" s="88"/>
      <c r="BS30" s="88"/>
      <c r="BT30" s="89"/>
      <c r="BU30" s="90"/>
      <c r="BV30" s="31"/>
      <c r="BW30" s="91"/>
      <c r="BX30" s="92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</row>
    <row r="31" spans="1:117" s="93" customFormat="1" ht="20.100000000000001" customHeight="1">
      <c r="A31" s="323" t="s">
        <v>2</v>
      </c>
      <c r="B31" s="324"/>
      <c r="C31" s="324"/>
      <c r="D31" s="324"/>
      <c r="E31" s="325"/>
      <c r="F31" s="323" t="s">
        <v>3</v>
      </c>
      <c r="G31" s="324"/>
      <c r="H31" s="324"/>
      <c r="I31" s="324"/>
      <c r="J31" s="325"/>
      <c r="K31" s="323" t="s">
        <v>4</v>
      </c>
      <c r="L31" s="324"/>
      <c r="M31" s="324"/>
      <c r="N31" s="324"/>
      <c r="O31" s="324"/>
      <c r="P31" s="325"/>
      <c r="Q31" s="323" t="s">
        <v>5</v>
      </c>
      <c r="R31" s="324"/>
      <c r="S31" s="324"/>
      <c r="T31" s="324"/>
      <c r="U31" s="324"/>
      <c r="V31" s="325"/>
      <c r="W31" s="323" t="s">
        <v>6</v>
      </c>
      <c r="X31" s="324"/>
      <c r="Y31" s="324"/>
      <c r="Z31" s="324"/>
      <c r="AA31" s="324"/>
      <c r="AB31" s="325"/>
      <c r="AC31" s="323" t="s">
        <v>7</v>
      </c>
      <c r="AD31" s="324"/>
      <c r="AE31" s="324"/>
      <c r="AF31" s="324"/>
      <c r="AG31" s="324"/>
      <c r="AH31" s="324"/>
      <c r="AI31" s="325"/>
      <c r="BL31" s="88"/>
      <c r="BM31" s="89"/>
      <c r="BN31" s="94"/>
      <c r="BO31" s="88"/>
      <c r="BP31" s="88"/>
      <c r="BQ31" s="88"/>
      <c r="BR31" s="88"/>
      <c r="BS31" s="88"/>
      <c r="BT31" s="89"/>
      <c r="BU31" s="94"/>
      <c r="BV31" s="88"/>
      <c r="BW31" s="95"/>
      <c r="BX31" s="96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</row>
    <row r="32" spans="1:117" s="104" customFormat="1" ht="20.100000000000001" customHeight="1">
      <c r="A32" s="35" t="s">
        <v>16</v>
      </c>
      <c r="B32" s="98"/>
      <c r="C32" s="98"/>
      <c r="D32" s="99"/>
      <c r="E32" s="100"/>
      <c r="F32" s="37" t="s">
        <v>17</v>
      </c>
      <c r="G32" s="99"/>
      <c r="H32" s="99"/>
      <c r="I32" s="99"/>
      <c r="J32" s="100"/>
      <c r="K32" s="37" t="s">
        <v>18</v>
      </c>
      <c r="L32" s="99"/>
      <c r="M32" s="99"/>
      <c r="N32" s="99"/>
      <c r="O32" s="99"/>
      <c r="P32" s="100"/>
      <c r="Q32" s="37" t="s">
        <v>19</v>
      </c>
      <c r="R32" s="101"/>
      <c r="S32" s="101"/>
      <c r="T32" s="101"/>
      <c r="U32" s="101"/>
      <c r="V32" s="102"/>
      <c r="W32" s="37" t="s">
        <v>20</v>
      </c>
      <c r="X32" s="101"/>
      <c r="Y32" s="101"/>
      <c r="Z32" s="101"/>
      <c r="AA32" s="101"/>
      <c r="AB32" s="103"/>
      <c r="AC32" s="37" t="s">
        <v>21</v>
      </c>
      <c r="AD32" s="99"/>
      <c r="AE32" s="99"/>
      <c r="AF32" s="99"/>
      <c r="AG32" s="99"/>
      <c r="AH32" s="99"/>
      <c r="AI32" s="100"/>
      <c r="AJ32" s="99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6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</row>
    <row r="33" spans="1:117" s="109" customFormat="1" ht="20.100000000000001" customHeight="1">
      <c r="A33" s="45"/>
      <c r="B33" s="46"/>
      <c r="C33" s="46"/>
      <c r="D33" s="46"/>
      <c r="E33" s="47"/>
      <c r="F33" s="48"/>
      <c r="G33" s="46"/>
      <c r="H33" s="46"/>
      <c r="I33" s="46"/>
      <c r="J33" s="47"/>
      <c r="K33" s="49"/>
      <c r="L33" s="50"/>
      <c r="M33" s="50"/>
      <c r="N33" s="50"/>
      <c r="O33" s="50"/>
      <c r="P33" s="51"/>
      <c r="Q33" s="52"/>
      <c r="R33" s="53"/>
      <c r="S33" s="53"/>
      <c r="T33" s="53"/>
      <c r="U33" s="53"/>
      <c r="V33" s="54"/>
      <c r="W33" s="55"/>
      <c r="X33" s="56"/>
      <c r="Y33" s="56"/>
      <c r="Z33" s="56"/>
      <c r="AA33" s="56"/>
      <c r="AB33" s="57"/>
      <c r="AC33" s="55"/>
      <c r="AD33" s="44"/>
      <c r="AE33" s="44"/>
      <c r="AF33" s="44"/>
      <c r="AG33" s="44"/>
      <c r="AH33" s="44"/>
      <c r="AI33" s="58"/>
      <c r="AJ33" s="108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110"/>
      <c r="BW33" s="110"/>
      <c r="BX33" s="33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</row>
    <row r="34" spans="1:117" ht="20.100000000000001" customHeight="1">
      <c r="A34" s="64"/>
      <c r="B34" s="65"/>
      <c r="C34" s="65"/>
      <c r="D34" s="65"/>
      <c r="E34" s="66"/>
      <c r="F34" s="64"/>
      <c r="G34" s="65"/>
      <c r="H34" s="65"/>
      <c r="I34" s="65"/>
      <c r="J34" s="66"/>
      <c r="K34" s="48"/>
      <c r="L34" s="46"/>
      <c r="M34" s="46"/>
      <c r="N34" s="46"/>
      <c r="O34" s="46"/>
      <c r="P34" s="47"/>
      <c r="Q34" s="48"/>
      <c r="R34" s="65"/>
      <c r="S34" s="65"/>
      <c r="T34" s="65"/>
      <c r="U34" s="65"/>
      <c r="V34" s="66"/>
      <c r="W34" s="45"/>
      <c r="X34" s="53"/>
      <c r="Y34" s="53"/>
      <c r="Z34" s="53"/>
      <c r="AA34" s="53"/>
      <c r="AB34" s="67"/>
      <c r="AC34" s="45"/>
      <c r="AD34" s="53"/>
      <c r="AE34" s="53"/>
      <c r="AF34" s="53"/>
      <c r="AG34" s="53"/>
      <c r="AH34" s="53"/>
      <c r="AI34" s="54"/>
      <c r="AJ34" s="46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3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</row>
    <row r="35" spans="1:117" ht="20.100000000000001" customHeight="1">
      <c r="A35" s="64"/>
      <c r="B35" s="65"/>
      <c r="C35" s="65"/>
      <c r="D35" s="65"/>
      <c r="E35" s="66"/>
      <c r="F35" s="64"/>
      <c r="G35" s="65"/>
      <c r="H35" s="65"/>
      <c r="I35" s="65"/>
      <c r="J35" s="66"/>
      <c r="K35" s="64"/>
      <c r="L35" s="65"/>
      <c r="M35" s="65"/>
      <c r="N35" s="65"/>
      <c r="O35" s="65"/>
      <c r="P35" s="66"/>
      <c r="Q35" s="64"/>
      <c r="R35" s="65"/>
      <c r="S35" s="65"/>
      <c r="T35" s="65"/>
      <c r="U35" s="65"/>
      <c r="V35" s="66"/>
      <c r="W35" s="64"/>
      <c r="X35" s="65"/>
      <c r="Y35" s="65"/>
      <c r="Z35" s="65"/>
      <c r="AA35" s="65"/>
      <c r="AB35" s="70"/>
      <c r="AC35" s="48"/>
      <c r="AD35" s="46"/>
      <c r="AE35" s="46"/>
      <c r="AF35" s="46"/>
      <c r="AG35" s="46"/>
      <c r="AH35" s="46"/>
      <c r="AI35" s="47"/>
      <c r="AJ35" s="46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3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</row>
    <row r="36" spans="1:117" ht="20.100000000000001" customHeight="1">
      <c r="A36" s="71"/>
      <c r="B36" s="8"/>
      <c r="C36" s="8"/>
      <c r="D36" s="8"/>
      <c r="E36" s="72"/>
      <c r="F36" s="71"/>
      <c r="G36" s="8"/>
      <c r="H36" s="8"/>
      <c r="I36" s="8"/>
      <c r="J36" s="72"/>
      <c r="K36" s="71"/>
      <c r="L36" s="8"/>
      <c r="M36" s="8"/>
      <c r="N36" s="8"/>
      <c r="O36" s="8"/>
      <c r="P36" s="72"/>
      <c r="Q36" s="73"/>
      <c r="R36" s="8"/>
      <c r="S36" s="8"/>
      <c r="T36" s="8"/>
      <c r="U36" s="8"/>
      <c r="V36" s="72"/>
      <c r="W36" s="71"/>
      <c r="X36" s="8"/>
      <c r="Y36" s="8"/>
      <c r="Z36" s="8"/>
      <c r="AA36" s="8"/>
      <c r="AB36" s="72"/>
      <c r="AC36" s="48"/>
      <c r="AD36" s="46"/>
      <c r="AE36" s="46"/>
      <c r="AF36" s="46"/>
      <c r="AG36" s="46"/>
      <c r="AH36" s="74"/>
      <c r="AI36" s="75"/>
      <c r="AJ36" s="46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3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</row>
    <row r="37" spans="1:117" ht="20.100000000000001" customHeight="1">
      <c r="A37" s="71"/>
      <c r="B37" s="8"/>
      <c r="C37" s="8"/>
      <c r="D37" s="8"/>
      <c r="E37" s="72"/>
      <c r="F37" s="71"/>
      <c r="G37" s="8"/>
      <c r="H37" s="8"/>
      <c r="I37" s="8"/>
      <c r="J37" s="72"/>
      <c r="K37" s="71"/>
      <c r="L37" s="8"/>
      <c r="M37" s="8"/>
      <c r="N37" s="8"/>
      <c r="O37" s="8"/>
      <c r="P37" s="72"/>
      <c r="Q37" s="73"/>
      <c r="R37" s="8"/>
      <c r="S37" s="8"/>
      <c r="T37" s="8"/>
      <c r="U37" s="8"/>
      <c r="V37" s="72"/>
      <c r="W37" s="71"/>
      <c r="X37" s="8"/>
      <c r="Y37" s="8"/>
      <c r="Z37" s="8"/>
      <c r="AA37" s="8"/>
      <c r="AB37" s="72"/>
      <c r="AC37" s="48"/>
      <c r="AD37" s="46"/>
      <c r="AE37" s="46"/>
      <c r="AF37" s="46"/>
      <c r="AG37" s="46"/>
      <c r="AH37" s="56"/>
      <c r="AI37" s="57"/>
      <c r="AJ37" s="46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3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</row>
    <row r="38" spans="1:117" ht="20.100000000000001" customHeight="1">
      <c r="A38" s="71"/>
      <c r="B38" s="8"/>
      <c r="C38" s="8"/>
      <c r="D38" s="8"/>
      <c r="E38" s="72"/>
      <c r="F38" s="71"/>
      <c r="G38" s="8"/>
      <c r="H38" s="8"/>
      <c r="I38" s="8"/>
      <c r="J38" s="72"/>
      <c r="K38" s="71"/>
      <c r="L38" s="8"/>
      <c r="M38" s="8"/>
      <c r="N38" s="8"/>
      <c r="O38" s="8"/>
      <c r="P38" s="72"/>
      <c r="Q38" s="73"/>
      <c r="R38" s="8"/>
      <c r="S38" s="8"/>
      <c r="T38" s="8"/>
      <c r="U38" s="8"/>
      <c r="V38" s="72"/>
      <c r="W38" s="71"/>
      <c r="X38" s="8"/>
      <c r="Y38" s="8"/>
      <c r="Z38" s="8"/>
      <c r="AA38" s="8"/>
      <c r="AB38" s="72"/>
      <c r="AC38" s="77"/>
      <c r="AD38" s="78"/>
      <c r="AE38" s="78"/>
      <c r="AF38" s="78"/>
      <c r="AG38" s="79"/>
      <c r="AH38" s="56"/>
      <c r="AI38" s="57"/>
      <c r="AJ38" s="46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3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</row>
    <row r="39" spans="1:117" ht="20.100000000000001" customHeight="1">
      <c r="A39" s="71"/>
      <c r="B39" s="8"/>
      <c r="C39" s="8"/>
      <c r="D39" s="8"/>
      <c r="E39" s="72"/>
      <c r="F39" s="71"/>
      <c r="G39" s="8"/>
      <c r="H39" s="8"/>
      <c r="I39" s="8"/>
      <c r="J39" s="72"/>
      <c r="K39" s="71"/>
      <c r="L39" s="8"/>
      <c r="M39" s="8"/>
      <c r="N39" s="8"/>
      <c r="O39" s="8"/>
      <c r="P39" s="72"/>
      <c r="Q39" s="73"/>
      <c r="R39" s="8"/>
      <c r="S39" s="8"/>
      <c r="T39" s="8"/>
      <c r="U39" s="8"/>
      <c r="V39" s="72"/>
      <c r="W39" s="71"/>
      <c r="X39" s="8"/>
      <c r="Y39" s="8"/>
      <c r="Z39" s="8"/>
      <c r="AA39" s="8"/>
      <c r="AB39" s="72"/>
      <c r="AC39" s="77"/>
      <c r="AD39" s="78"/>
      <c r="AE39" s="78"/>
      <c r="AF39" s="78"/>
      <c r="AG39" s="79"/>
      <c r="AH39" s="56"/>
      <c r="AI39" s="57"/>
      <c r="AJ39" s="46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3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</row>
    <row r="40" spans="1:117" s="93" customFormat="1" ht="19.5" customHeight="1">
      <c r="A40" s="71"/>
      <c r="B40" s="8"/>
      <c r="C40" s="8"/>
      <c r="D40" s="8"/>
      <c r="E40" s="72"/>
      <c r="F40" s="71"/>
      <c r="G40" s="8"/>
      <c r="H40" s="8"/>
      <c r="I40" s="8"/>
      <c r="J40" s="72"/>
      <c r="K40" s="71"/>
      <c r="L40" s="8"/>
      <c r="M40" s="8"/>
      <c r="N40" s="8"/>
      <c r="O40" s="8"/>
      <c r="P40" s="72"/>
      <c r="Q40" s="73"/>
      <c r="R40" s="8"/>
      <c r="S40" s="8"/>
      <c r="T40" s="8"/>
      <c r="U40" s="8"/>
      <c r="V40" s="72"/>
      <c r="W40" s="71"/>
      <c r="X40" s="8"/>
      <c r="Y40" s="8"/>
      <c r="Z40" s="8"/>
      <c r="AA40" s="8"/>
      <c r="AB40" s="72"/>
      <c r="AC40" s="77"/>
      <c r="AD40" s="78"/>
      <c r="AE40" s="78"/>
      <c r="AF40" s="78"/>
      <c r="AG40" s="79"/>
      <c r="AH40" s="56"/>
      <c r="AI40" s="57"/>
      <c r="AJ40" s="79"/>
      <c r="BG40" s="112"/>
      <c r="BH40" s="113"/>
      <c r="BI40" s="113"/>
      <c r="BJ40" s="113"/>
      <c r="BK40" s="113"/>
      <c r="BL40" s="113"/>
      <c r="BM40" s="114"/>
      <c r="BN40" s="112"/>
      <c r="BO40" s="113"/>
      <c r="BP40" s="113"/>
      <c r="BQ40" s="113"/>
      <c r="BR40" s="113"/>
      <c r="BS40" s="113"/>
      <c r="BT40" s="114"/>
      <c r="BU40" s="112"/>
      <c r="BV40" s="113"/>
      <c r="BW40" s="115"/>
      <c r="BX40" s="96"/>
    </row>
    <row r="41" spans="1:117" s="109" customFormat="1" ht="20.100000000000001" customHeight="1" thickBot="1">
      <c r="A41" s="81"/>
      <c r="B41" s="82"/>
      <c r="C41" s="83" t="s">
        <v>14</v>
      </c>
      <c r="D41" s="311">
        <f>923*$AG$6</f>
        <v>1246.0500000000002</v>
      </c>
      <c r="E41" s="312"/>
      <c r="F41" s="84"/>
      <c r="G41" s="82"/>
      <c r="H41" s="83" t="s">
        <v>14</v>
      </c>
      <c r="I41" s="311">
        <f>983*$AG$6</f>
        <v>1327.0500000000002</v>
      </c>
      <c r="J41" s="312"/>
      <c r="K41" s="84"/>
      <c r="L41" s="82"/>
      <c r="M41" s="82"/>
      <c r="N41" s="83" t="s">
        <v>14</v>
      </c>
      <c r="O41" s="311">
        <f>1285*$AG$6</f>
        <v>1734.7500000000002</v>
      </c>
      <c r="P41" s="312"/>
      <c r="Q41" s="85"/>
      <c r="R41" s="22"/>
      <c r="S41" s="86"/>
      <c r="T41" s="83" t="s">
        <v>14</v>
      </c>
      <c r="U41" s="311">
        <f>1353*$AG$6</f>
        <v>1826.5500000000002</v>
      </c>
      <c r="V41" s="312"/>
      <c r="W41" s="87"/>
      <c r="X41" s="86"/>
      <c r="Y41" s="86"/>
      <c r="Z41" s="83" t="s">
        <v>14</v>
      </c>
      <c r="AA41" s="311">
        <f>1515*$AG$6</f>
        <v>2045.2500000000002</v>
      </c>
      <c r="AB41" s="312"/>
      <c r="AC41" s="87"/>
      <c r="AD41" s="34"/>
      <c r="AE41" s="34"/>
      <c r="AF41" s="34"/>
      <c r="AG41" s="83" t="s">
        <v>14</v>
      </c>
      <c r="AH41" s="311">
        <f>1583*$AG$6</f>
        <v>2137.0500000000002</v>
      </c>
      <c r="AI41" s="312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116"/>
      <c r="BP41" s="116"/>
      <c r="BQ41" s="116"/>
      <c r="BR41" s="116"/>
      <c r="BS41" s="116"/>
      <c r="BT41" s="116"/>
      <c r="BU41" s="116"/>
    </row>
    <row r="42" spans="1:117" s="28" customFormat="1" ht="21" customHeight="1" thickBot="1">
      <c r="A42" s="320" t="s">
        <v>123</v>
      </c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  <c r="AI42" s="322"/>
      <c r="AJ42" s="26"/>
      <c r="AK42" s="27"/>
      <c r="AL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</row>
    <row r="43" spans="1:117" s="123" customFormat="1" ht="20.100000000000001" customHeight="1">
      <c r="A43" s="326" t="s">
        <v>22</v>
      </c>
      <c r="B43" s="327"/>
      <c r="C43" s="327"/>
      <c r="D43" s="327"/>
      <c r="E43" s="327"/>
      <c r="F43" s="327"/>
      <c r="G43" s="328"/>
      <c r="H43" s="326" t="s">
        <v>22</v>
      </c>
      <c r="I43" s="327"/>
      <c r="J43" s="327"/>
      <c r="K43" s="327"/>
      <c r="L43" s="327"/>
      <c r="M43" s="327"/>
      <c r="N43" s="328"/>
      <c r="O43" s="326" t="s">
        <v>23</v>
      </c>
      <c r="P43" s="327"/>
      <c r="Q43" s="327"/>
      <c r="R43" s="327"/>
      <c r="S43" s="327"/>
      <c r="T43" s="327"/>
      <c r="U43" s="328"/>
      <c r="V43" s="326" t="s">
        <v>22</v>
      </c>
      <c r="W43" s="327"/>
      <c r="X43" s="327"/>
      <c r="Y43" s="327"/>
      <c r="Z43" s="327"/>
      <c r="AA43" s="327"/>
      <c r="AB43" s="328"/>
      <c r="AC43" s="326" t="s">
        <v>23</v>
      </c>
      <c r="AD43" s="327"/>
      <c r="AE43" s="327"/>
      <c r="AF43" s="327"/>
      <c r="AG43" s="327"/>
      <c r="AH43" s="327"/>
      <c r="AI43" s="328"/>
      <c r="AW43" s="120"/>
      <c r="AX43" s="120"/>
      <c r="AY43" s="120"/>
    </row>
    <row r="44" spans="1:117" s="131" customFormat="1" ht="20.100000000000001" customHeight="1">
      <c r="A44" s="124" t="s">
        <v>24</v>
      </c>
      <c r="B44" s="125"/>
      <c r="C44" s="125"/>
      <c r="D44" s="126"/>
      <c r="E44" s="125"/>
      <c r="F44" s="127"/>
      <c r="G44" s="128"/>
      <c r="H44" s="124" t="s">
        <v>25</v>
      </c>
      <c r="I44" s="125"/>
      <c r="J44" s="125"/>
      <c r="K44" s="126"/>
      <c r="L44" s="125"/>
      <c r="M44" s="127"/>
      <c r="N44" s="128"/>
      <c r="O44" s="124" t="s">
        <v>26</v>
      </c>
      <c r="P44" s="125"/>
      <c r="Q44" s="129" t="s">
        <v>27</v>
      </c>
      <c r="R44" s="127"/>
      <c r="S44" s="127"/>
      <c r="T44" s="127"/>
      <c r="U44" s="130"/>
      <c r="V44" s="124" t="s">
        <v>28</v>
      </c>
      <c r="W44" s="125"/>
      <c r="X44" s="125"/>
      <c r="Y44" s="126"/>
      <c r="Z44" s="125"/>
      <c r="AA44" s="127"/>
      <c r="AB44" s="128"/>
      <c r="AC44" s="124" t="s">
        <v>29</v>
      </c>
      <c r="AD44" s="125"/>
      <c r="AE44" s="129"/>
      <c r="AF44" s="127"/>
      <c r="AG44" s="127"/>
      <c r="AH44" s="127"/>
      <c r="AI44" s="130"/>
      <c r="AW44" s="132"/>
      <c r="AX44" s="132"/>
      <c r="AY44" s="132"/>
    </row>
    <row r="45" spans="1:117" s="118" customFormat="1" ht="20.100000000000001" customHeight="1">
      <c r="A45" s="48"/>
      <c r="B45" s="46"/>
      <c r="C45" s="46"/>
      <c r="D45" s="46"/>
      <c r="E45" s="46"/>
      <c r="F45" s="292" t="s">
        <v>121</v>
      </c>
      <c r="G45" s="47"/>
      <c r="H45" s="48"/>
      <c r="I45" s="46"/>
      <c r="J45" s="46"/>
      <c r="K45" s="46"/>
      <c r="L45" s="46"/>
      <c r="M45" s="292" t="s">
        <v>121</v>
      </c>
      <c r="N45" s="47"/>
      <c r="O45" s="48"/>
      <c r="P45" s="133"/>
      <c r="Q45" s="133"/>
      <c r="R45" s="133"/>
      <c r="S45" s="133"/>
      <c r="T45" s="292" t="s">
        <v>121</v>
      </c>
      <c r="U45" s="134"/>
      <c r="V45" s="135"/>
      <c r="W45" s="136"/>
      <c r="X45" s="136"/>
      <c r="Y45" s="136"/>
      <c r="Z45" s="136"/>
      <c r="AA45" s="292" t="s">
        <v>121</v>
      </c>
      <c r="AB45" s="134"/>
      <c r="AC45" s="136"/>
      <c r="AD45" s="136"/>
      <c r="AE45" s="137"/>
      <c r="AF45" s="137"/>
      <c r="AG45" s="137"/>
      <c r="AH45" s="292" t="s">
        <v>121</v>
      </c>
      <c r="AI45" s="138"/>
      <c r="AW45" s="7"/>
      <c r="AX45" s="7"/>
      <c r="AY45" s="7"/>
    </row>
    <row r="46" spans="1:117" s="118" customFormat="1" ht="20.100000000000001" customHeight="1">
      <c r="A46" s="48"/>
      <c r="B46" s="46"/>
      <c r="C46" s="46"/>
      <c r="D46" s="46"/>
      <c r="E46" s="46"/>
      <c r="F46" s="46"/>
      <c r="G46" s="47"/>
      <c r="H46" s="48"/>
      <c r="I46" s="46"/>
      <c r="J46" s="46"/>
      <c r="K46" s="46"/>
      <c r="L46" s="46"/>
      <c r="M46" s="46"/>
      <c r="N46" s="47"/>
      <c r="O46" s="48"/>
      <c r="P46" s="133"/>
      <c r="Q46" s="133"/>
      <c r="R46" s="133"/>
      <c r="S46" s="133"/>
      <c r="T46" s="133"/>
      <c r="U46" s="134"/>
      <c r="V46" s="135"/>
      <c r="W46" s="136"/>
      <c r="X46" s="136"/>
      <c r="Y46" s="136"/>
      <c r="Z46" s="136"/>
      <c r="AA46" s="136"/>
      <c r="AB46" s="134"/>
      <c r="AC46" s="136"/>
      <c r="AD46" s="136"/>
      <c r="AE46" s="136"/>
      <c r="AF46" s="136"/>
      <c r="AG46" s="136"/>
      <c r="AH46" s="136"/>
      <c r="AI46" s="134"/>
      <c r="AW46" s="139"/>
      <c r="AX46" s="139"/>
      <c r="AY46" s="139"/>
    </row>
    <row r="47" spans="1:117" s="118" customFormat="1" ht="20.100000000000001" customHeight="1">
      <c r="A47" s="48"/>
      <c r="B47" s="46"/>
      <c r="C47" s="46"/>
      <c r="D47" s="46"/>
      <c r="E47" s="46"/>
      <c r="F47" s="46"/>
      <c r="G47" s="47"/>
      <c r="H47" s="48"/>
      <c r="I47" s="46"/>
      <c r="J47" s="46"/>
      <c r="K47" s="46"/>
      <c r="L47" s="46"/>
      <c r="M47" s="46"/>
      <c r="N47" s="47"/>
      <c r="O47" s="48"/>
      <c r="P47" s="133"/>
      <c r="Q47" s="133"/>
      <c r="R47" s="133"/>
      <c r="S47" s="133"/>
      <c r="T47" s="133"/>
      <c r="U47" s="134"/>
      <c r="V47" s="135"/>
      <c r="W47" s="136"/>
      <c r="X47" s="136"/>
      <c r="Y47" s="136"/>
      <c r="Z47" s="136"/>
      <c r="AA47" s="136"/>
      <c r="AB47" s="134"/>
      <c r="AC47" s="136"/>
      <c r="AD47" s="136"/>
      <c r="AE47" s="136"/>
      <c r="AF47" s="136"/>
      <c r="AG47" s="136"/>
      <c r="AH47" s="136"/>
      <c r="AI47" s="134"/>
    </row>
    <row r="48" spans="1:117" s="118" customFormat="1" ht="20.100000000000001" customHeight="1">
      <c r="A48" s="48"/>
      <c r="B48" s="46"/>
      <c r="C48" s="46"/>
      <c r="D48" s="46"/>
      <c r="E48" s="46"/>
      <c r="F48" s="46"/>
      <c r="G48" s="47"/>
      <c r="H48" s="48"/>
      <c r="I48" s="46"/>
      <c r="J48" s="46"/>
      <c r="K48" s="46"/>
      <c r="L48" s="46"/>
      <c r="M48" s="46"/>
      <c r="N48" s="47"/>
      <c r="O48" s="48"/>
      <c r="P48" s="133"/>
      <c r="Q48" s="133"/>
      <c r="R48" s="133"/>
      <c r="S48" s="133"/>
      <c r="T48" s="133"/>
      <c r="U48" s="134"/>
      <c r="V48" s="135"/>
      <c r="W48" s="136"/>
      <c r="X48" s="136"/>
      <c r="Y48" s="136"/>
      <c r="Z48" s="136"/>
      <c r="AA48" s="136"/>
      <c r="AB48" s="134"/>
      <c r="AC48" s="136"/>
      <c r="AD48" s="136"/>
      <c r="AE48" s="136"/>
      <c r="AF48" s="136"/>
      <c r="AG48" s="136"/>
      <c r="AH48" s="136"/>
      <c r="AI48" s="134"/>
    </row>
    <row r="49" spans="1:66" s="118" customFormat="1" ht="20.100000000000001" customHeight="1">
      <c r="A49" s="48"/>
      <c r="B49" s="46"/>
      <c r="C49" s="46"/>
      <c r="D49" s="46"/>
      <c r="E49" s="46"/>
      <c r="F49" s="46"/>
      <c r="G49" s="47"/>
      <c r="H49" s="48"/>
      <c r="I49" s="46"/>
      <c r="J49" s="46"/>
      <c r="K49" s="46"/>
      <c r="L49" s="46"/>
      <c r="M49" s="46"/>
      <c r="N49" s="47"/>
      <c r="O49" s="48"/>
      <c r="P49" s="133"/>
      <c r="Q49" s="133"/>
      <c r="R49" s="133"/>
      <c r="S49" s="133"/>
      <c r="T49" s="133"/>
      <c r="U49" s="134"/>
      <c r="V49" s="135"/>
      <c r="W49" s="136"/>
      <c r="X49" s="136"/>
      <c r="Y49" s="136"/>
      <c r="Z49" s="136"/>
      <c r="AA49" s="136"/>
      <c r="AB49" s="134"/>
      <c r="AC49" s="136"/>
      <c r="AD49" s="136"/>
      <c r="AE49" s="136"/>
      <c r="AF49" s="136"/>
      <c r="AG49" s="136"/>
      <c r="AH49" s="136"/>
      <c r="AI49" s="134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33"/>
      <c r="AU49" s="133"/>
      <c r="AV49" s="133"/>
      <c r="AW49" s="133"/>
      <c r="AX49" s="133"/>
      <c r="AY49" s="133"/>
      <c r="AZ49" s="119"/>
      <c r="BA49" s="46"/>
      <c r="BB49" s="46"/>
      <c r="BC49" s="46"/>
      <c r="BD49" s="46"/>
      <c r="BE49" s="46"/>
      <c r="BF49" s="46"/>
      <c r="BG49" s="119"/>
      <c r="BH49" s="119"/>
      <c r="BI49" s="119"/>
      <c r="BJ49" s="119"/>
      <c r="BK49" s="119"/>
      <c r="BL49" s="119"/>
      <c r="BM49" s="119"/>
      <c r="BN49" s="119"/>
    </row>
    <row r="50" spans="1:66" s="118" customFormat="1" ht="20.100000000000001" customHeight="1">
      <c r="A50" s="48"/>
      <c r="B50" s="46"/>
      <c r="C50" s="46"/>
      <c r="D50" s="46"/>
      <c r="E50" s="46"/>
      <c r="F50" s="46"/>
      <c r="G50" s="47"/>
      <c r="H50" s="48"/>
      <c r="I50" s="46"/>
      <c r="J50" s="46"/>
      <c r="K50" s="46"/>
      <c r="L50" s="46"/>
      <c r="M50" s="46"/>
      <c r="N50" s="47"/>
      <c r="O50" s="48"/>
      <c r="P50" s="133"/>
      <c r="Q50" s="133"/>
      <c r="R50" s="133"/>
      <c r="S50" s="133"/>
      <c r="T50" s="133"/>
      <c r="U50" s="134"/>
      <c r="V50" s="135"/>
      <c r="W50" s="136"/>
      <c r="X50" s="136"/>
      <c r="Y50" s="136"/>
      <c r="Z50" s="136"/>
      <c r="AA50" s="136"/>
      <c r="AB50" s="134"/>
      <c r="AC50" s="136"/>
      <c r="AD50" s="136"/>
      <c r="AE50" s="136"/>
      <c r="AF50" s="136"/>
      <c r="AG50" s="136"/>
      <c r="AH50" s="136"/>
      <c r="AI50" s="134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33"/>
      <c r="AU50" s="133"/>
      <c r="AV50" s="133"/>
      <c r="AW50" s="133"/>
      <c r="AX50" s="133"/>
      <c r="AY50" s="133"/>
      <c r="AZ50" s="119"/>
      <c r="BA50" s="46"/>
      <c r="BB50" s="46"/>
      <c r="BC50" s="46"/>
      <c r="BD50" s="46"/>
      <c r="BE50" s="46"/>
      <c r="BF50" s="46"/>
      <c r="BG50" s="119"/>
      <c r="BH50" s="119"/>
      <c r="BI50" s="119"/>
      <c r="BJ50" s="119"/>
      <c r="BK50" s="119"/>
      <c r="BL50" s="119"/>
      <c r="BM50" s="119"/>
      <c r="BN50" s="119"/>
    </row>
    <row r="51" spans="1:66" s="118" customFormat="1" ht="20.100000000000001" customHeight="1">
      <c r="A51" s="48"/>
      <c r="B51" s="46"/>
      <c r="C51" s="46"/>
      <c r="D51" s="46"/>
      <c r="E51" s="46"/>
      <c r="F51" s="46"/>
      <c r="G51" s="47"/>
      <c r="H51" s="48"/>
      <c r="I51" s="46"/>
      <c r="J51" s="46"/>
      <c r="K51" s="46"/>
      <c r="L51" s="46"/>
      <c r="M51" s="46"/>
      <c r="N51" s="47"/>
      <c r="O51" s="48"/>
      <c r="P51" s="133"/>
      <c r="Q51" s="133"/>
      <c r="R51" s="133"/>
      <c r="S51" s="133"/>
      <c r="T51" s="133"/>
      <c r="U51" s="134"/>
      <c r="V51" s="135"/>
      <c r="W51" s="136"/>
      <c r="X51" s="136"/>
      <c r="Y51" s="136"/>
      <c r="Z51" s="136"/>
      <c r="AA51" s="136"/>
      <c r="AB51" s="134"/>
      <c r="AC51" s="136"/>
      <c r="AD51" s="136"/>
      <c r="AE51" s="136"/>
      <c r="AF51" s="136"/>
      <c r="AG51" s="136"/>
      <c r="AH51" s="136"/>
      <c r="AI51" s="134"/>
      <c r="AJ51" s="119"/>
      <c r="AK51" s="119"/>
      <c r="AL51" s="119"/>
      <c r="AM51" s="119"/>
      <c r="AN51" s="119"/>
      <c r="AO51" s="119"/>
      <c r="AP51" s="119" t="s">
        <v>30</v>
      </c>
      <c r="AQ51" s="119"/>
      <c r="AR51" s="119"/>
      <c r="AS51" s="119"/>
      <c r="AT51" s="133"/>
      <c r="AU51" s="133"/>
      <c r="AV51" s="133"/>
      <c r="AW51" s="133"/>
      <c r="AX51" s="133"/>
      <c r="AY51" s="133"/>
      <c r="AZ51" s="119"/>
      <c r="BA51" s="46"/>
      <c r="BB51" s="46"/>
      <c r="BC51" s="46"/>
      <c r="BD51" s="46"/>
      <c r="BE51" s="46"/>
      <c r="BF51" s="46"/>
      <c r="BG51" s="119"/>
      <c r="BH51" s="119"/>
      <c r="BI51" s="119"/>
      <c r="BJ51" s="119"/>
      <c r="BK51" s="119"/>
      <c r="BL51" s="119"/>
      <c r="BM51" s="119"/>
      <c r="BN51" s="119"/>
    </row>
    <row r="52" spans="1:66" ht="20.100000000000001" customHeight="1" thickBot="1">
      <c r="A52" s="140"/>
      <c r="B52" s="141"/>
      <c r="C52" s="141"/>
      <c r="D52" s="141"/>
      <c r="E52" s="142" t="s">
        <v>14</v>
      </c>
      <c r="F52" s="314">
        <f>1610*AG6</f>
        <v>2173.5</v>
      </c>
      <c r="G52" s="332"/>
      <c r="H52" s="143"/>
      <c r="I52" s="144"/>
      <c r="J52" s="144"/>
      <c r="K52" s="145"/>
      <c r="L52" s="146" t="s">
        <v>14</v>
      </c>
      <c r="M52" s="314">
        <f>1780*AG6</f>
        <v>2403</v>
      </c>
      <c r="N52" s="332"/>
      <c r="O52" s="147"/>
      <c r="P52" s="145"/>
      <c r="Q52" s="145"/>
      <c r="R52" s="145"/>
      <c r="S52" s="146" t="s">
        <v>14</v>
      </c>
      <c r="T52" s="314">
        <f>1860*AG6</f>
        <v>2511</v>
      </c>
      <c r="U52" s="332"/>
      <c r="V52" s="148"/>
      <c r="W52" s="149"/>
      <c r="X52" s="149"/>
      <c r="Y52" s="149"/>
      <c r="Z52" s="146" t="s">
        <v>14</v>
      </c>
      <c r="AA52" s="314">
        <f>1609*AG6</f>
        <v>2172.15</v>
      </c>
      <c r="AB52" s="332"/>
      <c r="AC52" s="150"/>
      <c r="AD52" s="150"/>
      <c r="AE52" s="150"/>
      <c r="AF52" s="150"/>
      <c r="AG52" s="146" t="s">
        <v>14</v>
      </c>
      <c r="AH52" s="314">
        <f>1860*AG6</f>
        <v>2511</v>
      </c>
      <c r="AI52" s="332"/>
      <c r="AJ52" s="10"/>
      <c r="AK52" s="10"/>
      <c r="AL52" s="10"/>
      <c r="AM52" s="10"/>
      <c r="AN52" s="10"/>
      <c r="AT52" s="53"/>
      <c r="AU52" s="53"/>
      <c r="AV52" s="53"/>
      <c r="AW52" s="53"/>
      <c r="AX52" s="53"/>
      <c r="AY52" s="53"/>
      <c r="AZ52" s="151"/>
      <c r="BA52" s="151"/>
      <c r="BB52" s="151"/>
      <c r="BC52" s="151"/>
      <c r="BD52" s="151"/>
      <c r="BE52" s="151"/>
      <c r="BF52" s="151"/>
    </row>
    <row r="53" spans="1:66" s="123" customFormat="1" ht="20.100000000000001" customHeight="1">
      <c r="A53" s="326" t="s">
        <v>31</v>
      </c>
      <c r="B53" s="327"/>
      <c r="C53" s="327"/>
      <c r="D53" s="327"/>
      <c r="E53" s="327"/>
      <c r="F53" s="327"/>
      <c r="G53" s="328"/>
      <c r="H53" s="326" t="s">
        <v>32</v>
      </c>
      <c r="I53" s="327"/>
      <c r="J53" s="327"/>
      <c r="K53" s="327"/>
      <c r="L53" s="327"/>
      <c r="M53" s="327"/>
      <c r="N53" s="328"/>
      <c r="O53" s="326" t="s">
        <v>33</v>
      </c>
      <c r="P53" s="327"/>
      <c r="Q53" s="327"/>
      <c r="R53" s="327"/>
      <c r="S53" s="327"/>
      <c r="T53" s="327"/>
      <c r="U53" s="328"/>
      <c r="V53" s="326"/>
      <c r="W53" s="327"/>
      <c r="X53" s="327"/>
      <c r="Y53" s="327"/>
      <c r="Z53" s="327"/>
      <c r="AA53" s="327"/>
      <c r="AB53" s="328"/>
      <c r="AC53" s="333" t="s">
        <v>34</v>
      </c>
      <c r="AD53" s="334"/>
      <c r="AE53" s="334"/>
      <c r="AF53" s="334"/>
      <c r="AG53" s="334"/>
      <c r="AH53" s="334"/>
      <c r="AI53" s="335"/>
      <c r="AW53" s="120"/>
      <c r="AX53" s="120"/>
      <c r="AY53" s="120"/>
    </row>
    <row r="54" spans="1:66" s="131" customFormat="1" ht="20.100000000000001" customHeight="1">
      <c r="A54" s="124" t="s">
        <v>35</v>
      </c>
      <c r="B54" s="125"/>
      <c r="C54" s="125"/>
      <c r="D54" s="126"/>
      <c r="E54" s="125"/>
      <c r="F54" s="127"/>
      <c r="G54" s="128"/>
      <c r="H54" s="124" t="s">
        <v>36</v>
      </c>
      <c r="I54" s="125"/>
      <c r="J54" s="125"/>
      <c r="K54" s="126"/>
      <c r="L54" s="125"/>
      <c r="M54" s="127"/>
      <c r="N54" s="128"/>
      <c r="O54" s="124" t="s">
        <v>37</v>
      </c>
      <c r="P54" s="125"/>
      <c r="Q54" s="125"/>
      <c r="R54" s="126"/>
      <c r="S54" s="125"/>
      <c r="T54" s="127"/>
      <c r="U54" s="128"/>
      <c r="V54" s="124"/>
      <c r="W54" s="125"/>
      <c r="X54" s="125"/>
      <c r="Y54" s="126"/>
      <c r="Z54" s="125"/>
      <c r="AA54" s="127"/>
      <c r="AB54" s="128"/>
      <c r="AD54" s="125"/>
      <c r="AE54" s="152" t="s">
        <v>38</v>
      </c>
      <c r="AF54" s="127"/>
      <c r="AG54" s="127"/>
      <c r="AH54" s="127"/>
      <c r="AI54" s="130"/>
      <c r="AW54" s="132"/>
      <c r="AX54" s="132"/>
      <c r="AY54" s="132"/>
    </row>
    <row r="55" spans="1:66" s="118" customFormat="1" ht="20.100000000000001" customHeight="1">
      <c r="A55" s="48"/>
      <c r="B55" s="46"/>
      <c r="C55" s="46"/>
      <c r="D55" s="46"/>
      <c r="E55" s="46"/>
      <c r="F55" s="292" t="s">
        <v>121</v>
      </c>
      <c r="G55" s="47"/>
      <c r="H55" s="48"/>
      <c r="I55" s="46"/>
      <c r="J55" s="46"/>
      <c r="K55" s="46"/>
      <c r="L55" s="46"/>
      <c r="M55" s="292" t="s">
        <v>121</v>
      </c>
      <c r="N55" s="47"/>
      <c r="O55" s="48"/>
      <c r="P55" s="133"/>
      <c r="Q55" s="133"/>
      <c r="R55" s="133"/>
      <c r="S55" s="133"/>
      <c r="T55" s="292" t="s">
        <v>121</v>
      </c>
      <c r="U55" s="134"/>
      <c r="V55" s="135"/>
      <c r="W55" s="136"/>
      <c r="X55" s="136"/>
      <c r="Y55" s="136"/>
      <c r="Z55" s="136"/>
      <c r="AA55" s="136"/>
      <c r="AB55" s="134"/>
      <c r="AC55" s="136"/>
      <c r="AD55" s="136"/>
      <c r="AE55" s="124" t="s">
        <v>39</v>
      </c>
      <c r="AF55" s="136"/>
      <c r="AG55" s="136"/>
      <c r="AH55" s="136"/>
      <c r="AI55" s="134"/>
    </row>
    <row r="56" spans="1:66" s="118" customFormat="1" ht="20.100000000000001" customHeight="1">
      <c r="A56" s="48"/>
      <c r="B56" s="46"/>
      <c r="C56" s="46"/>
      <c r="D56" s="46"/>
      <c r="E56" s="46"/>
      <c r="F56" s="46"/>
      <c r="G56" s="47"/>
      <c r="H56" s="48"/>
      <c r="I56" s="46"/>
      <c r="J56" s="46"/>
      <c r="K56" s="46"/>
      <c r="L56" s="46"/>
      <c r="M56" s="46"/>
      <c r="N56" s="47"/>
      <c r="O56" s="48"/>
      <c r="P56" s="133"/>
      <c r="Q56" s="133"/>
      <c r="R56" s="133"/>
      <c r="S56" s="133"/>
      <c r="T56" s="133"/>
      <c r="U56" s="134"/>
      <c r="V56" s="135"/>
      <c r="W56" s="136"/>
      <c r="X56" s="136"/>
      <c r="Y56" s="136"/>
      <c r="Z56" s="136"/>
      <c r="AA56" s="136"/>
      <c r="AB56" s="134"/>
      <c r="AC56" s="136"/>
      <c r="AD56" s="136"/>
      <c r="AE56" s="153" t="s">
        <v>40</v>
      </c>
      <c r="AF56" s="136"/>
      <c r="AG56" s="136"/>
      <c r="AH56" s="136"/>
      <c r="AI56" s="134"/>
    </row>
    <row r="57" spans="1:66" s="118" customFormat="1" ht="20.100000000000001" customHeight="1">
      <c r="A57" s="48"/>
      <c r="B57" s="46"/>
      <c r="C57" s="46"/>
      <c r="D57" s="46"/>
      <c r="E57" s="46"/>
      <c r="F57" s="46"/>
      <c r="G57" s="47"/>
      <c r="H57" s="48"/>
      <c r="I57" s="46"/>
      <c r="J57" s="46"/>
      <c r="K57" s="46"/>
      <c r="L57" s="46"/>
      <c r="M57" s="46"/>
      <c r="N57" s="47"/>
      <c r="O57" s="48"/>
      <c r="P57" s="133"/>
      <c r="Q57" s="133"/>
      <c r="R57" s="133"/>
      <c r="S57" s="133"/>
      <c r="T57" s="133"/>
      <c r="U57" s="134"/>
      <c r="V57" s="135"/>
      <c r="W57" s="136"/>
      <c r="X57" s="136"/>
      <c r="Y57" s="136"/>
      <c r="Z57" s="136"/>
      <c r="AA57" s="136"/>
      <c r="AB57" s="134"/>
      <c r="AC57" s="136"/>
      <c r="AD57" s="136"/>
      <c r="AE57" s="151" t="s">
        <v>41</v>
      </c>
      <c r="AF57" s="136"/>
      <c r="AG57" s="136"/>
      <c r="AH57" s="136"/>
      <c r="AI57" s="134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33"/>
      <c r="AU57" s="133"/>
      <c r="AV57" s="133"/>
      <c r="AW57" s="133"/>
      <c r="AX57" s="133"/>
      <c r="AY57" s="133"/>
      <c r="AZ57" s="119"/>
      <c r="BA57" s="46"/>
      <c r="BB57" s="46"/>
      <c r="BC57" s="46"/>
      <c r="BD57" s="46"/>
      <c r="BE57" s="46"/>
      <c r="BF57" s="46"/>
      <c r="BG57" s="119"/>
      <c r="BH57" s="119"/>
      <c r="BI57" s="119"/>
      <c r="BJ57" s="119"/>
      <c r="BK57" s="119"/>
      <c r="BL57" s="119"/>
      <c r="BM57" s="119"/>
      <c r="BN57" s="119"/>
    </row>
    <row r="58" spans="1:66" s="118" customFormat="1" ht="20.100000000000001" customHeight="1">
      <c r="A58" s="48"/>
      <c r="B58" s="46"/>
      <c r="C58" s="46"/>
      <c r="D58" s="46"/>
      <c r="E58" s="46"/>
      <c r="F58" s="46"/>
      <c r="G58" s="47"/>
      <c r="H58" s="48"/>
      <c r="I58" s="46"/>
      <c r="J58" s="46"/>
      <c r="K58" s="46"/>
      <c r="L58" s="46"/>
      <c r="M58" s="46"/>
      <c r="N58" s="47"/>
      <c r="O58" s="48"/>
      <c r="P58" s="133"/>
      <c r="Q58" s="133"/>
      <c r="R58" s="133"/>
      <c r="S58" s="133"/>
      <c r="T58" s="133"/>
      <c r="U58" s="134"/>
      <c r="V58" s="135"/>
      <c r="W58" s="136"/>
      <c r="X58" s="136"/>
      <c r="Y58" s="136"/>
      <c r="Z58" s="136"/>
      <c r="AA58" s="136"/>
      <c r="AB58" s="134"/>
      <c r="AC58" s="136"/>
      <c r="AD58" s="136"/>
      <c r="AE58" s="136"/>
      <c r="AF58" s="136"/>
      <c r="AG58" s="136"/>
      <c r="AH58" s="136"/>
      <c r="AI58" s="134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33"/>
      <c r="AU58" s="133"/>
      <c r="AV58" s="133"/>
      <c r="AW58" s="133"/>
      <c r="AX58" s="133"/>
      <c r="AY58" s="133"/>
      <c r="AZ58" s="119"/>
      <c r="BA58" s="46"/>
      <c r="BB58" s="46"/>
      <c r="BC58" s="46"/>
      <c r="BD58" s="46"/>
      <c r="BE58" s="46"/>
      <c r="BF58" s="46"/>
      <c r="BG58" s="119"/>
      <c r="BH58" s="119"/>
      <c r="BI58" s="119"/>
      <c r="BJ58" s="119"/>
      <c r="BK58" s="119"/>
      <c r="BL58" s="119"/>
      <c r="BM58" s="119"/>
      <c r="BN58" s="119"/>
    </row>
    <row r="59" spans="1:66" s="118" customFormat="1" ht="20.100000000000001" customHeight="1">
      <c r="A59" s="48"/>
      <c r="B59" s="46"/>
      <c r="C59" s="46"/>
      <c r="D59" s="46"/>
      <c r="E59" s="46"/>
      <c r="F59" s="46"/>
      <c r="G59" s="47"/>
      <c r="H59" s="48"/>
      <c r="I59" s="46"/>
      <c r="J59" s="46"/>
      <c r="K59" s="46"/>
      <c r="L59" s="46"/>
      <c r="M59" s="46"/>
      <c r="N59" s="47"/>
      <c r="O59" s="48"/>
      <c r="P59" s="133"/>
      <c r="Q59" s="133"/>
      <c r="R59" s="133"/>
      <c r="S59" s="133"/>
      <c r="T59" s="133"/>
      <c r="U59" s="134"/>
      <c r="V59" s="135"/>
      <c r="W59" s="136"/>
      <c r="X59" s="136"/>
      <c r="Y59" s="136"/>
      <c r="Z59" s="136"/>
      <c r="AA59" s="136"/>
      <c r="AB59" s="134"/>
      <c r="AC59" s="136"/>
      <c r="AD59" s="136"/>
      <c r="AE59" s="136"/>
      <c r="AF59" s="136"/>
      <c r="AG59" s="136"/>
      <c r="AH59" s="136"/>
      <c r="AI59" s="134"/>
      <c r="AJ59" s="119"/>
      <c r="AK59" s="119"/>
      <c r="AL59" s="119"/>
      <c r="AM59" s="119"/>
      <c r="AN59" s="119"/>
      <c r="AO59" s="119"/>
      <c r="AP59" s="119" t="s">
        <v>30</v>
      </c>
      <c r="AQ59" s="119"/>
      <c r="AR59" s="119"/>
      <c r="AS59" s="119"/>
      <c r="AT59" s="133"/>
      <c r="AU59" s="133"/>
      <c r="AV59" s="133"/>
      <c r="AW59" s="133"/>
      <c r="AX59" s="133"/>
      <c r="AY59" s="133"/>
      <c r="AZ59" s="119"/>
      <c r="BA59" s="46"/>
      <c r="BB59" s="46"/>
      <c r="BC59" s="46"/>
      <c r="BD59" s="46"/>
      <c r="BE59" s="46"/>
      <c r="BF59" s="46"/>
      <c r="BG59" s="119"/>
      <c r="BH59" s="119"/>
      <c r="BI59" s="119"/>
      <c r="BJ59" s="119"/>
      <c r="BK59" s="119"/>
      <c r="BL59" s="119"/>
      <c r="BM59" s="119"/>
      <c r="BN59" s="119"/>
    </row>
    <row r="60" spans="1:66" ht="20.100000000000001" customHeight="1" thickBot="1">
      <c r="A60" s="140"/>
      <c r="B60" s="141"/>
      <c r="C60" s="141"/>
      <c r="D60" s="141"/>
      <c r="E60" s="142" t="s">
        <v>14</v>
      </c>
      <c r="F60" s="314">
        <f>561*AG6</f>
        <v>757.35</v>
      </c>
      <c r="G60" s="332"/>
      <c r="H60" s="143"/>
      <c r="I60" s="144"/>
      <c r="J60" s="144"/>
      <c r="K60" s="145"/>
      <c r="L60" s="146" t="s">
        <v>14</v>
      </c>
      <c r="M60" s="314">
        <f>1070*AG6</f>
        <v>1444.5</v>
      </c>
      <c r="N60" s="332"/>
      <c r="O60" s="147"/>
      <c r="P60" s="145"/>
      <c r="Q60" s="145"/>
      <c r="R60" s="145"/>
      <c r="S60" s="146" t="s">
        <v>14</v>
      </c>
      <c r="T60" s="314">
        <f>1190*AG6</f>
        <v>1606.5</v>
      </c>
      <c r="U60" s="332"/>
      <c r="V60" s="148"/>
      <c r="W60" s="149"/>
      <c r="X60" s="149"/>
      <c r="Y60" s="149"/>
      <c r="Z60" s="146" t="s">
        <v>14</v>
      </c>
      <c r="AA60" s="314">
        <f>1609*AG16</f>
        <v>0</v>
      </c>
      <c r="AB60" s="332"/>
      <c r="AC60" s="150"/>
      <c r="AD60" s="150"/>
      <c r="AE60" s="150"/>
      <c r="AF60" s="150"/>
      <c r="AG60" s="146" t="s">
        <v>14</v>
      </c>
      <c r="AH60" s="314">
        <f>4571*AG6</f>
        <v>6170.85</v>
      </c>
      <c r="AI60" s="332"/>
      <c r="AJ60" s="10"/>
      <c r="AK60" s="10"/>
      <c r="AL60" s="10"/>
      <c r="AM60" s="10"/>
      <c r="AN60" s="10"/>
      <c r="AT60" s="53"/>
      <c r="AU60" s="53"/>
      <c r="AV60" s="53"/>
      <c r="AW60" s="53"/>
      <c r="AX60" s="53"/>
      <c r="AY60" s="53"/>
      <c r="AZ60" s="151"/>
      <c r="BA60" s="151"/>
      <c r="BB60" s="151"/>
      <c r="BC60" s="151"/>
      <c r="BD60" s="151"/>
      <c r="BE60" s="151"/>
      <c r="BF60" s="151"/>
    </row>
    <row r="61" spans="1:66" ht="20.100000000000001" customHeight="1" thickBot="1">
      <c r="A61" s="329" t="s">
        <v>34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1"/>
      <c r="AJ61" s="10"/>
      <c r="AK61" s="10"/>
      <c r="AL61" s="10"/>
      <c r="AM61" s="10"/>
      <c r="AN61" s="10"/>
      <c r="AT61" s="53"/>
      <c r="AU61" s="53"/>
      <c r="AV61" s="53"/>
      <c r="AW61" s="53"/>
      <c r="AX61" s="53"/>
      <c r="AY61" s="53"/>
      <c r="AZ61" s="151"/>
      <c r="BA61" s="151"/>
      <c r="BB61" s="151"/>
      <c r="BC61" s="151"/>
      <c r="BD61" s="151"/>
      <c r="BE61" s="151"/>
      <c r="BF61" s="151"/>
    </row>
    <row r="62" spans="1:66" s="154" customFormat="1" ht="20.100000000000001" customHeight="1">
      <c r="A62" s="336" t="s">
        <v>42</v>
      </c>
      <c r="B62" s="343"/>
      <c r="C62" s="343"/>
      <c r="D62" s="343"/>
      <c r="E62" s="343"/>
      <c r="F62" s="343"/>
      <c r="G62" s="344"/>
      <c r="H62" s="336" t="s">
        <v>43</v>
      </c>
      <c r="I62" s="337"/>
      <c r="J62" s="337"/>
      <c r="K62" s="337"/>
      <c r="L62" s="337"/>
      <c r="M62" s="337"/>
      <c r="N62" s="338"/>
      <c r="O62" s="336" t="s">
        <v>44</v>
      </c>
      <c r="P62" s="337"/>
      <c r="Q62" s="337"/>
      <c r="R62" s="337"/>
      <c r="S62" s="337"/>
      <c r="T62" s="337"/>
      <c r="U62" s="338"/>
      <c r="V62" s="336" t="s">
        <v>45</v>
      </c>
      <c r="W62" s="337"/>
      <c r="X62" s="337"/>
      <c r="Y62" s="337"/>
      <c r="Z62" s="337"/>
      <c r="AA62" s="337"/>
      <c r="AB62" s="338"/>
      <c r="AC62" s="336" t="s">
        <v>45</v>
      </c>
      <c r="AD62" s="337"/>
      <c r="AE62" s="337"/>
      <c r="AF62" s="337"/>
      <c r="AG62" s="337"/>
      <c r="AH62" s="337"/>
      <c r="AI62" s="338"/>
      <c r="BE62" s="155"/>
      <c r="BF62" s="155"/>
      <c r="BG62" s="155"/>
      <c r="BH62" s="155"/>
      <c r="BI62" s="155"/>
      <c r="BJ62" s="155"/>
      <c r="BK62" s="155"/>
      <c r="BL62" s="155"/>
      <c r="BM62" s="155"/>
      <c r="BN62" s="155"/>
    </row>
    <row r="63" spans="1:66" s="156" customFormat="1" ht="20.100000000000001" customHeight="1">
      <c r="A63" s="339" t="s">
        <v>46</v>
      </c>
      <c r="B63" s="340"/>
      <c r="C63" s="340"/>
      <c r="D63" s="340"/>
      <c r="E63" s="340"/>
      <c r="F63" s="340"/>
      <c r="G63" s="341"/>
      <c r="H63" s="342" t="s">
        <v>47</v>
      </c>
      <c r="I63" s="340"/>
      <c r="J63" s="340"/>
      <c r="K63" s="340"/>
      <c r="L63" s="340"/>
      <c r="M63" s="340"/>
      <c r="N63" s="341"/>
      <c r="O63" s="342" t="s">
        <v>48</v>
      </c>
      <c r="P63" s="340"/>
      <c r="Q63" s="340"/>
      <c r="R63" s="340"/>
      <c r="S63" s="340"/>
      <c r="T63" s="340"/>
      <c r="U63" s="341"/>
      <c r="V63" s="342" t="s">
        <v>49</v>
      </c>
      <c r="W63" s="340"/>
      <c r="X63" s="340"/>
      <c r="Y63" s="340"/>
      <c r="Z63" s="340"/>
      <c r="AA63" s="340"/>
      <c r="AB63" s="341"/>
      <c r="AC63" s="342" t="s">
        <v>50</v>
      </c>
      <c r="AD63" s="340"/>
      <c r="AE63" s="340"/>
      <c r="AF63" s="340"/>
      <c r="AG63" s="340"/>
      <c r="AH63" s="340"/>
      <c r="AI63" s="341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</row>
    <row r="64" spans="1:66" s="171" customFormat="1" ht="20.100000000000001" customHeight="1">
      <c r="A64" s="158"/>
      <c r="B64" s="159"/>
      <c r="C64" s="160"/>
      <c r="D64" s="161"/>
      <c r="E64" s="161"/>
      <c r="F64" s="162"/>
      <c r="G64" s="163"/>
      <c r="H64" s="164"/>
      <c r="I64" s="161"/>
      <c r="J64" s="161"/>
      <c r="K64" s="162"/>
      <c r="L64" s="165"/>
      <c r="M64" s="160"/>
      <c r="N64" s="166"/>
      <c r="O64" s="167"/>
      <c r="P64" s="168"/>
      <c r="Q64" s="168"/>
      <c r="R64" s="168"/>
      <c r="S64" s="168"/>
      <c r="T64" s="168"/>
      <c r="U64" s="169"/>
      <c r="V64" s="170"/>
      <c r="W64" s="168"/>
      <c r="X64" s="168"/>
      <c r="Y64" s="168"/>
      <c r="Z64" s="168"/>
      <c r="AA64" s="168"/>
      <c r="AB64" s="169"/>
      <c r="AC64" s="168"/>
      <c r="AD64" s="168"/>
      <c r="AE64" s="168"/>
      <c r="AF64" s="168"/>
      <c r="AG64" s="168"/>
      <c r="AH64" s="168"/>
      <c r="AI64" s="169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</row>
    <row r="65" spans="1:66" s="123" customFormat="1" ht="20.100000000000001" customHeight="1">
      <c r="A65" s="172"/>
      <c r="B65" s="173"/>
      <c r="C65" s="173"/>
      <c r="D65" s="173"/>
      <c r="E65" s="173"/>
      <c r="F65" s="292" t="s">
        <v>121</v>
      </c>
      <c r="G65" s="175"/>
      <c r="H65" s="176"/>
      <c r="I65" s="173"/>
      <c r="J65" s="173"/>
      <c r="K65" s="174"/>
      <c r="L65" s="173"/>
      <c r="M65" s="292" t="s">
        <v>121</v>
      </c>
      <c r="N65" s="175"/>
      <c r="O65" s="176"/>
      <c r="P65" s="177"/>
      <c r="Q65" s="177"/>
      <c r="R65" s="177"/>
      <c r="S65" s="177"/>
      <c r="T65" s="292" t="s">
        <v>121</v>
      </c>
      <c r="U65" s="178"/>
      <c r="V65" s="179"/>
      <c r="W65" s="177"/>
      <c r="X65" s="177"/>
      <c r="Y65" s="177"/>
      <c r="Z65" s="108"/>
      <c r="AA65" s="292" t="s">
        <v>121</v>
      </c>
      <c r="AB65" s="180"/>
      <c r="AC65" s="108"/>
      <c r="AD65" s="108"/>
      <c r="AE65" s="177"/>
      <c r="AF65" s="177"/>
      <c r="AG65" s="177"/>
      <c r="AH65" s="177"/>
      <c r="AI65" s="178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</row>
    <row r="66" spans="1:66" s="123" customFormat="1" ht="20.100000000000001" customHeight="1">
      <c r="A66" s="48"/>
      <c r="B66" s="46"/>
      <c r="C66" s="46"/>
      <c r="D66" s="46"/>
      <c r="E66" s="46"/>
      <c r="F66" s="46"/>
      <c r="G66" s="47"/>
      <c r="H66" s="48"/>
      <c r="I66" s="46"/>
      <c r="J66" s="46"/>
      <c r="K66" s="46"/>
      <c r="L66" s="46"/>
      <c r="M66" s="46"/>
      <c r="N66" s="47"/>
      <c r="O66" s="48"/>
      <c r="P66" s="133"/>
      <c r="Q66" s="133"/>
      <c r="R66" s="133"/>
      <c r="S66" s="133"/>
      <c r="T66" s="133"/>
      <c r="U66" s="181"/>
      <c r="V66" s="182"/>
      <c r="W66" s="133"/>
      <c r="X66" s="133"/>
      <c r="Y66" s="133"/>
      <c r="Z66" s="46"/>
      <c r="AA66" s="46"/>
      <c r="AB66" s="47"/>
      <c r="AC66" s="46"/>
      <c r="AD66" s="46"/>
      <c r="AE66" s="133"/>
      <c r="AF66" s="133"/>
      <c r="AG66" s="133"/>
      <c r="AH66" s="133"/>
      <c r="AI66" s="181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</row>
    <row r="67" spans="1:66" s="123" customFormat="1" ht="20.100000000000001" customHeight="1">
      <c r="A67" s="48"/>
      <c r="B67" s="46"/>
      <c r="C67" s="46"/>
      <c r="D67" s="46"/>
      <c r="E67" s="46"/>
      <c r="F67" s="46"/>
      <c r="G67" s="47"/>
      <c r="H67" s="48"/>
      <c r="I67" s="46"/>
      <c r="J67" s="46"/>
      <c r="K67" s="46"/>
      <c r="L67" s="46"/>
      <c r="M67" s="46"/>
      <c r="N67" s="47"/>
      <c r="O67" s="48"/>
      <c r="P67" s="183"/>
      <c r="Q67" s="183"/>
      <c r="R67" s="183"/>
      <c r="S67" s="183"/>
      <c r="T67" s="183"/>
      <c r="U67" s="184"/>
      <c r="V67" s="185"/>
      <c r="W67" s="14"/>
      <c r="X67" s="14"/>
      <c r="Y67" s="8"/>
      <c r="Z67" s="119"/>
      <c r="AA67" s="8"/>
      <c r="AB67" s="72"/>
      <c r="AC67" s="8"/>
      <c r="AD67" s="8"/>
      <c r="AE67" s="186"/>
      <c r="AF67" s="186"/>
      <c r="AG67" s="186"/>
      <c r="AH67" s="186"/>
      <c r="AI67" s="187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</row>
    <row r="68" spans="1:66" s="123" customFormat="1" ht="20.100000000000001" customHeight="1">
      <c r="A68" s="48"/>
      <c r="B68" s="46"/>
      <c r="C68" s="46"/>
      <c r="D68" s="46"/>
      <c r="E68" s="46"/>
      <c r="F68" s="46"/>
      <c r="G68" s="47"/>
      <c r="H68" s="48"/>
      <c r="I68" s="46"/>
      <c r="J68" s="46"/>
      <c r="K68" s="46"/>
      <c r="L68" s="46"/>
      <c r="M68" s="46"/>
      <c r="N68" s="47"/>
      <c r="O68" s="48"/>
      <c r="P68" s="183"/>
      <c r="Q68" s="183"/>
      <c r="R68" s="183"/>
      <c r="S68" s="183"/>
      <c r="T68" s="183"/>
      <c r="U68" s="188"/>
      <c r="V68" s="189"/>
      <c r="W68" s="8"/>
      <c r="X68" s="8"/>
      <c r="Y68" s="8"/>
      <c r="Z68" s="117"/>
      <c r="AA68" s="117"/>
      <c r="AB68" s="72"/>
      <c r="AC68" s="8"/>
      <c r="AD68" s="8"/>
      <c r="AE68" s="186"/>
      <c r="AF68" s="186"/>
      <c r="AG68" s="186"/>
      <c r="AH68" s="186"/>
      <c r="AI68" s="187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1:66" s="123" customFormat="1" ht="20.100000000000001" customHeight="1">
      <c r="A69" s="48"/>
      <c r="B69" s="46"/>
      <c r="C69" s="46"/>
      <c r="D69" s="46"/>
      <c r="E69" s="46"/>
      <c r="F69" s="46"/>
      <c r="G69" s="47"/>
      <c r="H69" s="48"/>
      <c r="I69" s="46"/>
      <c r="J69" s="46"/>
      <c r="K69" s="46"/>
      <c r="L69" s="46"/>
      <c r="M69" s="46"/>
      <c r="N69" s="47"/>
      <c r="O69" s="48"/>
      <c r="P69" s="183"/>
      <c r="Q69" s="183"/>
      <c r="R69" s="183"/>
      <c r="S69" s="183"/>
      <c r="T69" s="183"/>
      <c r="U69" s="190"/>
      <c r="V69" s="191"/>
      <c r="W69" s="8"/>
      <c r="X69" s="8"/>
      <c r="Y69" s="8"/>
      <c r="Z69" s="122"/>
      <c r="AA69" s="122"/>
      <c r="AB69" s="72"/>
      <c r="AC69" s="8"/>
      <c r="AD69" s="8"/>
      <c r="AE69" s="186"/>
      <c r="AF69" s="186"/>
      <c r="AG69" s="186"/>
      <c r="AH69" s="186"/>
      <c r="AI69" s="187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</row>
    <row r="70" spans="1:66" s="123" customFormat="1" ht="20.100000000000001" customHeight="1">
      <c r="A70" s="48"/>
      <c r="B70" s="46"/>
      <c r="C70" s="46"/>
      <c r="D70" s="46"/>
      <c r="E70" s="46"/>
      <c r="F70" s="46"/>
      <c r="G70" s="47"/>
      <c r="H70" s="48"/>
      <c r="I70" s="46"/>
      <c r="J70" s="46"/>
      <c r="K70" s="46"/>
      <c r="L70" s="46"/>
      <c r="M70" s="46"/>
      <c r="N70" s="47"/>
      <c r="O70" s="48"/>
      <c r="P70" s="192"/>
      <c r="Q70" s="122"/>
      <c r="R70" s="122"/>
      <c r="S70" s="122"/>
      <c r="T70" s="122"/>
      <c r="U70" s="190"/>
      <c r="V70" s="191"/>
      <c r="W70" s="122"/>
      <c r="X70" s="122"/>
      <c r="Y70" s="122"/>
      <c r="Z70" s="122"/>
      <c r="AA70" s="122"/>
      <c r="AB70" s="190"/>
      <c r="AC70" s="122"/>
      <c r="AD70" s="122"/>
      <c r="AE70" s="136"/>
      <c r="AF70" s="136"/>
      <c r="AG70" s="136"/>
      <c r="AH70" s="136"/>
      <c r="AI70" s="134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</row>
    <row r="71" spans="1:66" s="123" customFormat="1" ht="20.100000000000001" customHeight="1" thickBot="1">
      <c r="A71" s="140"/>
      <c r="B71" s="193"/>
      <c r="C71" s="193"/>
      <c r="D71" s="193"/>
      <c r="E71" s="146" t="s">
        <v>14</v>
      </c>
      <c r="F71" s="314">
        <f>3227*AG6</f>
        <v>4356.4500000000007</v>
      </c>
      <c r="G71" s="332"/>
      <c r="H71" s="143"/>
      <c r="I71" s="194"/>
      <c r="J71" s="194"/>
      <c r="K71" s="194"/>
      <c r="L71" s="146" t="s">
        <v>14</v>
      </c>
      <c r="M71" s="314">
        <f>4051*AG6</f>
        <v>5468.85</v>
      </c>
      <c r="N71" s="332"/>
      <c r="O71" s="143"/>
      <c r="P71" s="195"/>
      <c r="Q71" s="196"/>
      <c r="R71" s="196"/>
      <c r="S71" s="146" t="s">
        <v>14</v>
      </c>
      <c r="T71" s="314">
        <f>5142*AG6</f>
        <v>6941.7000000000007</v>
      </c>
      <c r="U71" s="332"/>
      <c r="V71" s="197"/>
      <c r="W71" s="196"/>
      <c r="X71" s="196"/>
      <c r="Y71" s="196"/>
      <c r="Z71" s="146" t="s">
        <v>14</v>
      </c>
      <c r="AA71" s="314">
        <f>4612*AG6</f>
        <v>6226.2000000000007</v>
      </c>
      <c r="AB71" s="332"/>
      <c r="AC71" s="196"/>
      <c r="AD71" s="196"/>
      <c r="AE71" s="194"/>
      <c r="AF71" s="194"/>
      <c r="AG71" s="146" t="s">
        <v>14</v>
      </c>
      <c r="AH71" s="314">
        <f>3654*AG6</f>
        <v>4932.9000000000005</v>
      </c>
      <c r="AI71" s="33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</row>
    <row r="72" spans="1:66" s="123" customFormat="1" ht="19.5" customHeight="1">
      <c r="A72" s="349" t="s">
        <v>43</v>
      </c>
      <c r="B72" s="350"/>
      <c r="C72" s="350"/>
      <c r="D72" s="350"/>
      <c r="E72" s="350"/>
      <c r="F72" s="350"/>
      <c r="G72" s="351"/>
      <c r="H72" s="349" t="s">
        <v>44</v>
      </c>
      <c r="I72" s="350"/>
      <c r="J72" s="350"/>
      <c r="K72" s="350"/>
      <c r="L72" s="350"/>
      <c r="M72" s="350"/>
      <c r="N72" s="351"/>
      <c r="O72" s="198" t="s">
        <v>51</v>
      </c>
      <c r="P72" s="199"/>
      <c r="Q72" s="199"/>
      <c r="R72" s="199"/>
      <c r="S72" s="199"/>
      <c r="T72" s="199"/>
      <c r="U72" s="200"/>
      <c r="V72" s="198" t="s">
        <v>52</v>
      </c>
      <c r="W72" s="199"/>
      <c r="X72" s="199"/>
      <c r="Y72" s="199"/>
      <c r="Z72" s="199"/>
      <c r="AA72" s="201"/>
      <c r="AB72" s="202"/>
      <c r="AC72" s="198" t="s">
        <v>53</v>
      </c>
      <c r="AD72" s="201"/>
      <c r="AE72" s="201"/>
      <c r="AF72" s="201"/>
      <c r="AG72" s="201"/>
      <c r="AH72" s="201"/>
      <c r="AI72" s="20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</row>
    <row r="73" spans="1:66" s="123" customFormat="1" ht="20.100000000000001" customHeight="1">
      <c r="A73" s="203" t="s">
        <v>54</v>
      </c>
      <c r="B73" s="14"/>
      <c r="C73" s="204"/>
      <c r="D73" s="14"/>
      <c r="E73" s="14"/>
      <c r="F73" s="14"/>
      <c r="G73" s="184"/>
      <c r="H73" s="203" t="s">
        <v>55</v>
      </c>
      <c r="I73" s="14"/>
      <c r="J73" s="204"/>
      <c r="K73" s="14"/>
      <c r="L73" s="14"/>
      <c r="M73" s="14"/>
      <c r="N73" s="184"/>
      <c r="O73" s="205" t="s">
        <v>56</v>
      </c>
      <c r="P73" s="122"/>
      <c r="Q73" s="122"/>
      <c r="R73" s="122"/>
      <c r="S73" s="122"/>
      <c r="T73" s="122"/>
      <c r="U73" s="190"/>
      <c r="V73" s="206" t="s">
        <v>57</v>
      </c>
      <c r="W73" s="122"/>
      <c r="X73" s="122"/>
      <c r="Y73" s="122"/>
      <c r="Z73" s="122"/>
      <c r="AA73" s="207"/>
      <c r="AB73" s="208"/>
      <c r="AC73" s="205" t="s">
        <v>58</v>
      </c>
      <c r="AD73" s="207"/>
      <c r="AE73" s="207"/>
      <c r="AF73" s="207"/>
      <c r="AG73" s="207"/>
      <c r="AH73" s="207"/>
      <c r="AI73" s="208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</row>
    <row r="74" spans="1:66" s="123" customFormat="1" ht="20.100000000000001" customHeight="1">
      <c r="A74" s="77"/>
      <c r="B74" s="157"/>
      <c r="C74" s="209"/>
      <c r="D74" s="209"/>
      <c r="E74" s="117"/>
      <c r="F74" s="117"/>
      <c r="G74" s="188"/>
      <c r="H74" s="210"/>
      <c r="I74" s="209"/>
      <c r="J74" s="209"/>
      <c r="K74" s="117"/>
      <c r="L74" s="157"/>
      <c r="M74" s="209"/>
      <c r="N74" s="211"/>
      <c r="O74" s="189"/>
      <c r="P74" s="122"/>
      <c r="Q74" s="122"/>
      <c r="R74" s="157"/>
      <c r="S74" s="209"/>
      <c r="T74" s="209"/>
      <c r="U74" s="190"/>
      <c r="V74" s="191"/>
      <c r="W74" s="157"/>
      <c r="X74" s="209"/>
      <c r="Y74" s="209"/>
      <c r="Z74" s="122"/>
      <c r="AA74" s="122"/>
      <c r="AB74" s="212"/>
      <c r="AC74" s="213"/>
      <c r="AD74" s="209"/>
      <c r="AE74" s="122"/>
      <c r="AF74" s="117"/>
      <c r="AG74" s="157"/>
      <c r="AH74" s="209"/>
      <c r="AI74" s="211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</row>
    <row r="75" spans="1:66" s="123" customFormat="1" ht="20.100000000000001" customHeight="1">
      <c r="A75" s="77"/>
      <c r="B75" s="79"/>
      <c r="C75" s="209"/>
      <c r="D75" s="209"/>
      <c r="E75" s="122"/>
      <c r="F75" s="122"/>
      <c r="G75" s="190"/>
      <c r="H75" s="214"/>
      <c r="I75" s="209"/>
      <c r="J75" s="209"/>
      <c r="K75" s="122"/>
      <c r="L75" s="79"/>
      <c r="M75" s="209"/>
      <c r="N75" s="211"/>
      <c r="O75" s="191"/>
      <c r="P75" s="122"/>
      <c r="Q75" s="122"/>
      <c r="R75" s="79"/>
      <c r="S75" s="209"/>
      <c r="T75" s="209"/>
      <c r="U75" s="190"/>
      <c r="V75" s="191"/>
      <c r="W75" s="79"/>
      <c r="X75" s="209"/>
      <c r="Y75" s="209"/>
      <c r="Z75" s="122"/>
      <c r="AA75" s="122"/>
      <c r="AB75" s="215"/>
      <c r="AC75" s="213"/>
      <c r="AD75" s="209"/>
      <c r="AE75" s="122"/>
      <c r="AF75" s="122"/>
      <c r="AG75" s="79"/>
      <c r="AH75" s="209"/>
      <c r="AI75" s="211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</row>
    <row r="76" spans="1:66" s="123" customFormat="1" ht="20.100000000000001" customHeight="1">
      <c r="A76" s="216"/>
      <c r="B76" s="217"/>
      <c r="C76" s="217"/>
      <c r="D76" s="217"/>
      <c r="E76" s="217"/>
      <c r="F76" s="217"/>
      <c r="G76" s="218"/>
      <c r="H76" s="219"/>
      <c r="I76" s="217"/>
      <c r="J76" s="217"/>
      <c r="K76" s="217"/>
      <c r="L76" s="217"/>
      <c r="M76" s="217"/>
      <c r="N76" s="218"/>
      <c r="O76" s="219"/>
      <c r="P76" s="217"/>
      <c r="Q76" s="217"/>
      <c r="R76" s="217"/>
      <c r="S76" s="217"/>
      <c r="T76" s="217"/>
      <c r="U76" s="218"/>
      <c r="V76" s="219"/>
      <c r="W76" s="217"/>
      <c r="X76" s="217"/>
      <c r="Y76" s="217"/>
      <c r="Z76" s="217"/>
      <c r="AA76" s="217"/>
      <c r="AB76" s="218"/>
      <c r="AC76" s="219"/>
      <c r="AD76" s="217"/>
      <c r="AE76" s="217"/>
      <c r="AF76" s="217"/>
      <c r="AG76" s="217"/>
      <c r="AH76" s="217"/>
      <c r="AI76" s="218"/>
      <c r="AK76" s="53"/>
      <c r="AL76" s="53"/>
      <c r="AM76" s="53"/>
      <c r="AN76" s="53"/>
      <c r="AO76" s="220"/>
      <c r="AP76" s="221"/>
      <c r="AQ76" s="221"/>
      <c r="AR76" s="222"/>
      <c r="AS76" s="223"/>
      <c r="AT76" s="221"/>
      <c r="AU76" s="221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</row>
    <row r="77" spans="1:66" s="123" customFormat="1" ht="20.100000000000001" customHeight="1">
      <c r="A77" s="179"/>
      <c r="B77" s="177"/>
      <c r="C77" s="177"/>
      <c r="D77" s="177"/>
      <c r="E77" s="177"/>
      <c r="F77" s="177"/>
      <c r="G77" s="178"/>
      <c r="H77" s="179"/>
      <c r="I77" s="177"/>
      <c r="J77" s="177"/>
      <c r="K77" s="177"/>
      <c r="L77" s="177"/>
      <c r="M77" s="177"/>
      <c r="N77" s="178"/>
      <c r="O77" s="179"/>
      <c r="P77" s="177"/>
      <c r="Q77" s="177"/>
      <c r="R77" s="108"/>
      <c r="S77" s="108"/>
      <c r="T77" s="108"/>
      <c r="U77" s="180"/>
      <c r="V77" s="224"/>
      <c r="W77" s="108"/>
      <c r="X77" s="108"/>
      <c r="Y77" s="108"/>
      <c r="Z77" s="177"/>
      <c r="AA77" s="177"/>
      <c r="AB77" s="178"/>
      <c r="AC77" s="179"/>
      <c r="AD77" s="177"/>
      <c r="AE77" s="177"/>
      <c r="AF77" s="34"/>
      <c r="AG77" s="34"/>
      <c r="AH77" s="34"/>
      <c r="AI77" s="225"/>
      <c r="AK77" s="53"/>
      <c r="AL77" s="53"/>
      <c r="AM77" s="53"/>
      <c r="AN77" s="53"/>
      <c r="AO77" s="220"/>
      <c r="AP77" s="221"/>
      <c r="AQ77" s="221"/>
      <c r="AR77" s="222"/>
      <c r="AS77" s="223"/>
      <c r="AT77" s="221"/>
      <c r="AU77" s="221"/>
      <c r="AV77" s="121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</row>
    <row r="78" spans="1:66" s="123" customFormat="1" ht="20.100000000000001" customHeight="1">
      <c r="A78" s="179"/>
      <c r="B78" s="177"/>
      <c r="C78" s="177"/>
      <c r="D78" s="177"/>
      <c r="E78" s="177"/>
      <c r="F78" s="177"/>
      <c r="G78" s="178"/>
      <c r="H78" s="179"/>
      <c r="I78" s="177"/>
      <c r="J78" s="177"/>
      <c r="K78" s="177"/>
      <c r="L78" s="177"/>
      <c r="M78" s="177"/>
      <c r="N78" s="178"/>
      <c r="O78" s="179"/>
      <c r="P78" s="177"/>
      <c r="Q78" s="177"/>
      <c r="R78" s="226"/>
      <c r="S78" s="108"/>
      <c r="T78" s="108"/>
      <c r="U78" s="180"/>
      <c r="V78" s="224"/>
      <c r="W78" s="108"/>
      <c r="X78" s="227"/>
      <c r="Y78" s="227"/>
      <c r="Z78" s="177"/>
      <c r="AA78" s="177"/>
      <c r="AB78" s="178"/>
      <c r="AC78" s="179"/>
      <c r="AD78" s="177"/>
      <c r="AE78" s="177"/>
      <c r="AF78" s="86"/>
      <c r="AG78" s="86"/>
      <c r="AH78" s="86"/>
      <c r="AI78" s="228"/>
      <c r="AK78" s="53"/>
      <c r="AL78" s="53"/>
      <c r="AM78" s="53"/>
      <c r="AN78" s="53"/>
      <c r="AO78" s="220"/>
      <c r="AP78" s="221"/>
      <c r="AQ78" s="221"/>
      <c r="AR78" s="222"/>
      <c r="AS78" s="223"/>
      <c r="AT78" s="221"/>
      <c r="AU78" s="221"/>
      <c r="AV78" s="121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</row>
    <row r="79" spans="1:66" s="123" customFormat="1" ht="20.100000000000001" customHeight="1">
      <c r="A79" s="182"/>
      <c r="B79" s="133"/>
      <c r="C79" s="133"/>
      <c r="D79" s="133"/>
      <c r="E79" s="133"/>
      <c r="F79" s="133"/>
      <c r="G79" s="181"/>
      <c r="H79" s="182"/>
      <c r="I79" s="133"/>
      <c r="J79" s="133"/>
      <c r="K79" s="133"/>
      <c r="L79" s="133"/>
      <c r="M79" s="133"/>
      <c r="N79" s="181"/>
      <c r="O79" s="182"/>
      <c r="P79" s="133"/>
      <c r="Q79" s="133"/>
      <c r="R79" s="46"/>
      <c r="S79" s="46"/>
      <c r="T79" s="46"/>
      <c r="U79" s="47"/>
      <c r="V79" s="48"/>
      <c r="W79" s="46"/>
      <c r="X79" s="46"/>
      <c r="Y79" s="46"/>
      <c r="Z79" s="133"/>
      <c r="AA79" s="133"/>
      <c r="AB79" s="181"/>
      <c r="AC79" s="182"/>
      <c r="AD79" s="133"/>
      <c r="AE79" s="133"/>
      <c r="AF79" s="136"/>
      <c r="AG79" s="136"/>
      <c r="AH79" s="136"/>
      <c r="AI79" s="134"/>
      <c r="AK79" s="53"/>
      <c r="AL79" s="53"/>
      <c r="AM79" s="53"/>
      <c r="AN79" s="53"/>
      <c r="AO79" s="220"/>
      <c r="AP79" s="221"/>
      <c r="AQ79" s="221"/>
      <c r="AR79" s="222"/>
      <c r="AS79" s="223"/>
      <c r="AT79" s="221"/>
      <c r="AU79" s="221"/>
      <c r="AV79" s="121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</row>
    <row r="80" spans="1:66" s="123" customFormat="1" ht="20.100000000000001" customHeight="1">
      <c r="A80" s="71"/>
      <c r="B80" s="8"/>
      <c r="C80" s="8"/>
      <c r="D80" s="8"/>
      <c r="E80" s="133"/>
      <c r="F80" s="133"/>
      <c r="G80" s="181"/>
      <c r="H80" s="182"/>
      <c r="I80" s="133"/>
      <c r="J80" s="133"/>
      <c r="K80" s="133"/>
      <c r="L80" s="133"/>
      <c r="M80" s="133"/>
      <c r="N80" s="72"/>
      <c r="O80" s="229"/>
      <c r="P80" s="230"/>
      <c r="Q80" s="230"/>
      <c r="R80" s="122"/>
      <c r="S80" s="46"/>
      <c r="T80" s="46"/>
      <c r="U80" s="47"/>
      <c r="V80" s="48"/>
      <c r="W80" s="46"/>
      <c r="X80" s="46"/>
      <c r="Y80" s="8"/>
      <c r="Z80" s="8"/>
      <c r="AA80" s="53"/>
      <c r="AB80" s="54"/>
      <c r="AC80" s="45"/>
      <c r="AD80" s="53"/>
      <c r="AE80" s="53"/>
      <c r="AF80" s="8"/>
      <c r="AG80" s="8"/>
      <c r="AH80" s="8"/>
      <c r="AI80" s="72"/>
      <c r="AK80" s="53"/>
      <c r="AL80" s="53"/>
      <c r="AM80" s="53"/>
      <c r="AN80" s="53"/>
      <c r="AO80" s="220"/>
      <c r="AP80" s="221"/>
      <c r="AQ80" s="221"/>
      <c r="AR80" s="222"/>
      <c r="AS80" s="223"/>
      <c r="AT80" s="221"/>
      <c r="AU80" s="221"/>
      <c r="AV80" s="121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</row>
    <row r="81" spans="1:66" s="123" customFormat="1" ht="20.100000000000001" customHeight="1" thickBot="1">
      <c r="A81" s="231"/>
      <c r="B81" s="232"/>
      <c r="C81" s="232"/>
      <c r="D81" s="232"/>
      <c r="E81" s="142" t="s">
        <v>14</v>
      </c>
      <c r="F81" s="314">
        <f>3168*AG6</f>
        <v>4276.8</v>
      </c>
      <c r="G81" s="332"/>
      <c r="H81" s="231"/>
      <c r="I81" s="232"/>
      <c r="J81" s="232"/>
      <c r="K81" s="232"/>
      <c r="L81" s="142" t="s">
        <v>14</v>
      </c>
      <c r="M81" s="352">
        <f>5197*AG6</f>
        <v>7015.9500000000007</v>
      </c>
      <c r="N81" s="346"/>
      <c r="O81" s="233"/>
      <c r="P81" s="234"/>
      <c r="Q81" s="234"/>
      <c r="R81" s="235"/>
      <c r="S81" s="142" t="s">
        <v>14</v>
      </c>
      <c r="T81" s="352">
        <f>2084*AG6</f>
        <v>2813.4</v>
      </c>
      <c r="U81" s="346"/>
      <c r="V81" s="140"/>
      <c r="W81" s="193"/>
      <c r="X81" s="193"/>
      <c r="Y81" s="236"/>
      <c r="Z81" s="142" t="s">
        <v>14</v>
      </c>
      <c r="AA81" s="345">
        <f>2268*AG6</f>
        <v>3061.8</v>
      </c>
      <c r="AB81" s="346"/>
      <c r="AC81" s="237"/>
      <c r="AD81" s="235"/>
      <c r="AE81" s="235"/>
      <c r="AF81" s="142" t="s">
        <v>14</v>
      </c>
      <c r="AG81" s="347">
        <f>12621*AG6</f>
        <v>17038.350000000002</v>
      </c>
      <c r="AH81" s="348"/>
      <c r="AI81" s="315"/>
      <c r="AK81" s="53"/>
      <c r="AL81" s="53"/>
      <c r="AM81" s="53"/>
      <c r="AN81" s="53"/>
      <c r="AO81" s="220"/>
      <c r="AP81" s="221"/>
      <c r="AQ81" s="221"/>
      <c r="AR81" s="222"/>
      <c r="AS81" s="223"/>
      <c r="AT81" s="221"/>
      <c r="AU81" s="221"/>
      <c r="AV81" s="121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</row>
    <row r="82" spans="1:66" s="123" customFormat="1" ht="26.25" customHeight="1">
      <c r="A82" s="293" t="s">
        <v>132</v>
      </c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8"/>
      <c r="O82" s="230"/>
      <c r="P82" s="230"/>
      <c r="Q82" s="230"/>
      <c r="R82" s="53"/>
      <c r="S82" s="46"/>
      <c r="T82" s="46"/>
      <c r="U82" s="46"/>
      <c r="V82" s="46"/>
      <c r="W82" s="46"/>
      <c r="X82" s="46"/>
      <c r="Y82" s="8"/>
      <c r="Z82" s="8"/>
      <c r="AA82" s="53"/>
      <c r="AB82" s="53"/>
      <c r="AC82" s="53"/>
      <c r="AD82" s="53"/>
      <c r="AE82" s="53"/>
      <c r="AF82" s="8"/>
      <c r="AG82" s="8"/>
      <c r="AH82" s="8"/>
      <c r="AI82" s="8"/>
      <c r="AK82" s="53"/>
      <c r="AL82" s="53"/>
      <c r="AM82" s="53"/>
      <c r="AN82" s="53"/>
      <c r="AO82" s="220"/>
      <c r="AP82" s="221"/>
      <c r="AQ82" s="221"/>
      <c r="AR82" s="222"/>
      <c r="AS82" s="223"/>
      <c r="AT82" s="221"/>
      <c r="AU82" s="221"/>
      <c r="AV82" s="121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</row>
    <row r="83" spans="1:66" s="123" customFormat="1" ht="26.25" customHeight="1">
      <c r="A83" s="297"/>
      <c r="B83" s="133"/>
      <c r="C83" s="133"/>
      <c r="D83" s="133"/>
      <c r="E83" s="46"/>
      <c r="F83" s="46"/>
      <c r="G83" s="46"/>
      <c r="H83" s="46"/>
      <c r="I83" s="46"/>
      <c r="J83" s="53"/>
      <c r="K83" s="53"/>
      <c r="L83" s="46"/>
      <c r="M83" s="46"/>
      <c r="N83" s="8"/>
      <c r="O83" s="230"/>
      <c r="P83" s="230"/>
      <c r="Q83" s="230"/>
      <c r="R83" s="238"/>
      <c r="S83" s="8"/>
      <c r="T83" s="8"/>
      <c r="U83" s="8"/>
      <c r="V83" s="8"/>
      <c r="W83" s="8"/>
      <c r="X83" s="8"/>
      <c r="Y83" s="8"/>
      <c r="Z83" s="8"/>
      <c r="AA83" s="53"/>
      <c r="AB83" s="53"/>
      <c r="AC83" s="53"/>
      <c r="AD83" s="53"/>
      <c r="AE83" s="53"/>
      <c r="AF83" s="8"/>
      <c r="AG83" s="8"/>
      <c r="AH83" s="8"/>
      <c r="AI83" s="8"/>
      <c r="AK83" s="53"/>
      <c r="AL83" s="53"/>
      <c r="AM83" s="53"/>
      <c r="AN83" s="53"/>
      <c r="AO83" s="220"/>
      <c r="AP83" s="221"/>
      <c r="AQ83" s="221"/>
      <c r="AR83" s="222"/>
      <c r="AS83" s="223"/>
      <c r="AT83" s="221"/>
      <c r="AU83" s="221"/>
      <c r="AV83" s="121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</row>
    <row r="84" spans="1:66" s="123" customFormat="1" ht="26.25" customHeight="1">
      <c r="A84" s="297"/>
      <c r="B84" s="46"/>
      <c r="C84" s="46"/>
      <c r="D84" s="46"/>
      <c r="E84" s="53"/>
      <c r="F84" s="53"/>
      <c r="G84" s="53"/>
      <c r="H84" s="53"/>
      <c r="I84" s="53"/>
      <c r="J84" s="209"/>
      <c r="K84" s="209"/>
      <c r="L84" s="46"/>
      <c r="M84" s="46"/>
      <c r="N84" s="8"/>
      <c r="O84" s="230"/>
      <c r="P84" s="230"/>
      <c r="Q84" s="230"/>
      <c r="R84" s="239"/>
      <c r="S84" s="8"/>
      <c r="T84" s="8"/>
      <c r="U84" s="8"/>
      <c r="V84" s="8"/>
      <c r="W84" s="240"/>
      <c r="X84" s="209"/>
      <c r="Y84" s="209"/>
      <c r="Z84" s="8"/>
      <c r="AA84" s="53"/>
      <c r="AB84" s="53"/>
      <c r="AC84" s="53"/>
      <c r="AD84" s="53"/>
      <c r="AE84" s="53"/>
      <c r="AF84" s="8"/>
      <c r="AG84" s="8"/>
      <c r="AH84" s="8"/>
      <c r="AI84" s="8"/>
      <c r="AK84" s="53"/>
      <c r="AL84" s="53"/>
      <c r="AM84" s="53"/>
      <c r="AN84" s="53"/>
      <c r="AO84" s="220"/>
      <c r="AP84" s="221"/>
      <c r="AQ84" s="221"/>
      <c r="AR84" s="222"/>
      <c r="AS84" s="223"/>
      <c r="AT84" s="221"/>
      <c r="AU84" s="221"/>
      <c r="AV84" s="121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</row>
    <row r="85" spans="1:66" s="123" customFormat="1" ht="20.100000000000001" customHeight="1">
      <c r="A85" s="46"/>
      <c r="B85" s="46"/>
      <c r="C85" s="46"/>
      <c r="D85" s="46"/>
      <c r="E85" s="53"/>
      <c r="F85" s="53"/>
      <c r="G85" s="53"/>
      <c r="H85" s="53"/>
      <c r="I85" s="53"/>
      <c r="J85" s="209"/>
      <c r="K85" s="209"/>
      <c r="L85" s="46"/>
      <c r="M85" s="46"/>
      <c r="N85" s="8"/>
      <c r="O85" s="230"/>
      <c r="P85" s="230"/>
      <c r="Q85" s="230"/>
      <c r="R85" s="239"/>
      <c r="S85" s="239"/>
      <c r="T85" s="239"/>
      <c r="U85" s="239"/>
      <c r="V85" s="239"/>
      <c r="W85" s="240"/>
      <c r="X85" s="209"/>
      <c r="Y85" s="209"/>
      <c r="Z85" s="44"/>
      <c r="AA85" s="239"/>
      <c r="AB85" s="239"/>
      <c r="AC85" s="44"/>
      <c r="AD85" s="44"/>
      <c r="AE85" s="239"/>
      <c r="AF85" s="8"/>
      <c r="AG85" s="8"/>
      <c r="AH85" s="8"/>
      <c r="AI85" s="8"/>
      <c r="AK85" s="53"/>
      <c r="AL85" s="53"/>
      <c r="AM85" s="53"/>
      <c r="AN85" s="53"/>
      <c r="AO85" s="220"/>
      <c r="AP85" s="221"/>
      <c r="AQ85" s="221"/>
      <c r="AR85" s="222"/>
      <c r="AS85" s="223"/>
      <c r="AT85" s="221"/>
      <c r="AU85" s="221"/>
      <c r="AV85" s="121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</row>
    <row r="86" spans="1:66" s="123" customFormat="1" ht="20.100000000000001" customHeight="1">
      <c r="A86" s="46"/>
      <c r="B86" s="46"/>
      <c r="C86" s="46"/>
      <c r="D86" s="46"/>
      <c r="E86" s="53"/>
      <c r="F86" s="53"/>
      <c r="G86" s="53"/>
      <c r="H86" s="53"/>
      <c r="I86" s="53"/>
      <c r="J86" s="209"/>
      <c r="K86" s="209"/>
      <c r="L86" s="46"/>
      <c r="M86" s="46"/>
      <c r="N86" s="8"/>
      <c r="O86" s="230"/>
      <c r="P86" s="230"/>
      <c r="Q86" s="230"/>
      <c r="R86" s="239"/>
      <c r="S86" s="239"/>
      <c r="T86" s="239"/>
      <c r="U86" s="239"/>
      <c r="V86" s="239"/>
      <c r="W86" s="240"/>
      <c r="X86" s="209"/>
      <c r="Y86" s="209"/>
      <c r="Z86" s="44"/>
      <c r="AA86" s="8"/>
      <c r="AB86" s="8"/>
      <c r="AC86" s="8"/>
      <c r="AD86" s="8"/>
      <c r="AE86" s="239"/>
      <c r="AF86" s="8"/>
      <c r="AG86" s="8"/>
      <c r="AH86" s="8"/>
      <c r="AI86" s="8"/>
      <c r="AK86" s="53"/>
      <c r="AL86" s="53"/>
      <c r="AM86" s="53"/>
      <c r="AN86" s="53"/>
      <c r="AO86" s="220"/>
      <c r="AP86" s="221"/>
      <c r="AQ86" s="221"/>
      <c r="AR86" s="222"/>
      <c r="AS86" s="223"/>
      <c r="AT86" s="221"/>
      <c r="AU86" s="221"/>
      <c r="AV86" s="121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</row>
    <row r="87" spans="1:66" s="123" customFormat="1" ht="20.100000000000001" customHeight="1">
      <c r="A87" s="46"/>
      <c r="B87" s="79"/>
      <c r="C87" s="209"/>
      <c r="D87" s="209"/>
      <c r="E87" s="241"/>
      <c r="F87" s="241"/>
      <c r="G87" s="241"/>
      <c r="H87" s="241"/>
      <c r="I87" s="241"/>
      <c r="J87" s="242"/>
      <c r="K87" s="242"/>
      <c r="L87" s="240"/>
      <c r="M87" s="44"/>
      <c r="N87" s="79"/>
      <c r="O87" s="209"/>
      <c r="P87" s="209"/>
      <c r="Q87" s="44"/>
      <c r="R87" s="38"/>
      <c r="S87" s="239"/>
      <c r="T87" s="239"/>
      <c r="U87" s="239"/>
      <c r="V87" s="239"/>
      <c r="W87" s="243"/>
      <c r="X87" s="242"/>
      <c r="Y87" s="242"/>
      <c r="Z87" s="44"/>
      <c r="AA87" s="239"/>
      <c r="AB87" s="44"/>
      <c r="AC87" s="244"/>
      <c r="AD87" s="244"/>
      <c r="AE87" s="44"/>
      <c r="AF87" s="44"/>
      <c r="AG87" s="79"/>
      <c r="AH87" s="209"/>
      <c r="AI87" s="209"/>
      <c r="AK87" s="53"/>
      <c r="AL87" s="53"/>
      <c r="AM87" s="53"/>
      <c r="AN87" s="53"/>
      <c r="AO87" s="220"/>
      <c r="AP87" s="221"/>
      <c r="AQ87" s="221"/>
      <c r="AR87" s="222"/>
      <c r="AS87" s="223"/>
      <c r="AT87" s="221"/>
      <c r="AU87" s="221"/>
      <c r="AV87" s="121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</row>
    <row r="88" spans="1:66" ht="20.100000000000001" customHeight="1">
      <c r="A88" s="245"/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  <c r="N88" s="246"/>
      <c r="O88" s="246"/>
      <c r="P88" s="246"/>
      <c r="Q88" s="246"/>
      <c r="R88" s="246"/>
      <c r="S88" s="246"/>
      <c r="T88" s="246"/>
      <c r="U88" s="246"/>
      <c r="V88" s="246"/>
      <c r="W88" s="246"/>
      <c r="X88" s="246"/>
      <c r="Y88" s="246"/>
      <c r="Z88" s="246"/>
      <c r="AA88" s="246"/>
      <c r="AB88" s="246"/>
      <c r="AC88" s="246"/>
      <c r="AD88" s="246"/>
      <c r="AE88" s="246"/>
      <c r="AF88" s="246"/>
      <c r="AG88" s="246"/>
      <c r="AH88" s="246"/>
      <c r="AI88" s="246"/>
    </row>
    <row r="89" spans="1:66">
      <c r="A89" s="247"/>
      <c r="B89" s="247"/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</row>
    <row r="90" spans="1:66">
      <c r="A90" s="247"/>
      <c r="B90" s="247"/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</row>
    <row r="91" spans="1:66">
      <c r="A91" s="247"/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</row>
    <row r="92" spans="1:66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A92" s="248"/>
      <c r="AB92" s="248"/>
      <c r="AC92" s="248"/>
      <c r="AD92" s="248"/>
      <c r="AE92" s="248"/>
      <c r="AF92" s="248"/>
      <c r="AG92" s="248"/>
      <c r="AH92" s="248"/>
      <c r="AI92" s="248"/>
    </row>
    <row r="93" spans="1:66">
      <c r="A93" s="249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</row>
  </sheetData>
  <mergeCells count="90">
    <mergeCell ref="A42:AI42"/>
    <mergeCell ref="A20:E20"/>
    <mergeCell ref="F20:J20"/>
    <mergeCell ref="K20:P20"/>
    <mergeCell ref="Q20:V20"/>
    <mergeCell ref="W20:AB20"/>
    <mergeCell ref="AC20:AI20"/>
    <mergeCell ref="D29:E29"/>
    <mergeCell ref="I29:J29"/>
    <mergeCell ref="AA29:AB29"/>
    <mergeCell ref="AH29:AI29"/>
    <mergeCell ref="AH41:AI41"/>
    <mergeCell ref="A30:AI30"/>
    <mergeCell ref="A31:E31"/>
    <mergeCell ref="F31:J31"/>
    <mergeCell ref="AA81:AB81"/>
    <mergeCell ref="AG81:AI81"/>
    <mergeCell ref="F71:G71"/>
    <mergeCell ref="M71:N71"/>
    <mergeCell ref="T71:U71"/>
    <mergeCell ref="AA71:AB71"/>
    <mergeCell ref="AH71:AI71"/>
    <mergeCell ref="A72:G72"/>
    <mergeCell ref="H72:N72"/>
    <mergeCell ref="F81:G81"/>
    <mergeCell ref="M81:N81"/>
    <mergeCell ref="T81:U81"/>
    <mergeCell ref="V62:AB62"/>
    <mergeCell ref="AC62:AI62"/>
    <mergeCell ref="A63:G63"/>
    <mergeCell ref="H63:N63"/>
    <mergeCell ref="O63:U63"/>
    <mergeCell ref="V63:AB63"/>
    <mergeCell ref="AC63:AI63"/>
    <mergeCell ref="A62:G62"/>
    <mergeCell ref="H62:N62"/>
    <mergeCell ref="O62:U62"/>
    <mergeCell ref="A61:AI61"/>
    <mergeCell ref="F52:G52"/>
    <mergeCell ref="M52:N52"/>
    <mergeCell ref="T52:U52"/>
    <mergeCell ref="AA52:AB52"/>
    <mergeCell ref="AH52:AI52"/>
    <mergeCell ref="A53:G53"/>
    <mergeCell ref="H53:N53"/>
    <mergeCell ref="O53:U53"/>
    <mergeCell ref="V53:AB53"/>
    <mergeCell ref="AC53:AI53"/>
    <mergeCell ref="F60:G60"/>
    <mergeCell ref="M60:N60"/>
    <mergeCell ref="T60:U60"/>
    <mergeCell ref="AA60:AB60"/>
    <mergeCell ref="AH60:AI60"/>
    <mergeCell ref="A43:G43"/>
    <mergeCell ref="H43:N43"/>
    <mergeCell ref="O43:U43"/>
    <mergeCell ref="V43:AB43"/>
    <mergeCell ref="AC43:AI43"/>
    <mergeCell ref="K31:P31"/>
    <mergeCell ref="Q31:V31"/>
    <mergeCell ref="W31:AB31"/>
    <mergeCell ref="AC31:AI31"/>
    <mergeCell ref="D41:E41"/>
    <mergeCell ref="I41:J41"/>
    <mergeCell ref="O41:P41"/>
    <mergeCell ref="U41:V41"/>
    <mergeCell ref="AA41:AB41"/>
    <mergeCell ref="AB1:AI1"/>
    <mergeCell ref="A6:AF6"/>
    <mergeCell ref="AG6:AI6"/>
    <mergeCell ref="A7:AI7"/>
    <mergeCell ref="A8:E8"/>
    <mergeCell ref="F8:J8"/>
    <mergeCell ref="K8:P8"/>
    <mergeCell ref="Q8:V8"/>
    <mergeCell ref="W8:AB8"/>
    <mergeCell ref="AC8:AI8"/>
    <mergeCell ref="O29:P29"/>
    <mergeCell ref="U29:V29"/>
    <mergeCell ref="D17:E17"/>
    <mergeCell ref="I17:J17"/>
    <mergeCell ref="AH17:AI17"/>
    <mergeCell ref="AA17:AB17"/>
    <mergeCell ref="AH18:AI18"/>
    <mergeCell ref="D18:E18"/>
    <mergeCell ref="I18:J18"/>
    <mergeCell ref="O18:P18"/>
    <mergeCell ref="U18:V18"/>
    <mergeCell ref="AA18:AB18"/>
    <mergeCell ref="A19:AI19"/>
  </mergeCells>
  <hyperlinks>
    <hyperlink ref="AN75" r:id="rId1" display="monolit-mebel@mail.ru"/>
    <hyperlink ref="AN76" r:id="rId2" display=" www.monolit-mebel.ru"/>
  </hyperlinks>
  <printOptions horizontalCentered="1" verticalCentered="1"/>
  <pageMargins left="0.23622047244094491" right="0.23622047244094491" top="0" bottom="0" header="0.51181102362204722" footer="0.23622047244094491"/>
  <pageSetup paperSize="9" scale="43" firstPageNumber="0" fitToHeight="0" orientation="portrait" horizontalDpi="300" verticalDpi="30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5:D95"/>
  <sheetViews>
    <sheetView zoomScale="110" zoomScaleNormal="110" workbookViewId="0">
      <selection activeCell="B56" sqref="B56"/>
    </sheetView>
  </sheetViews>
  <sheetFormatPr defaultRowHeight="14.25"/>
  <cols>
    <col min="1" max="1" width="39.85546875" style="251" customWidth="1"/>
    <col min="2" max="3" width="33.28515625" style="251" customWidth="1"/>
    <col min="4" max="4" width="18.140625" style="251" customWidth="1"/>
    <col min="5" max="5" width="2.5703125" style="251" customWidth="1"/>
    <col min="6" max="6" width="18.140625" style="251" customWidth="1"/>
    <col min="7" max="16384" width="9.140625" style="251"/>
  </cols>
  <sheetData>
    <row r="5" spans="1:3" ht="15.75" thickBot="1">
      <c r="A5" s="250" t="s">
        <v>59</v>
      </c>
    </row>
    <row r="6" spans="1:3" ht="11.25" customHeight="1">
      <c r="A6" s="359" t="s">
        <v>60</v>
      </c>
      <c r="B6" s="360"/>
      <c r="C6" s="361"/>
    </row>
    <row r="7" spans="1:3">
      <c r="A7" s="252" t="s">
        <v>61</v>
      </c>
      <c r="B7" s="362" t="s">
        <v>62</v>
      </c>
      <c r="C7" s="364" t="s">
        <v>63</v>
      </c>
    </row>
    <row r="8" spans="1:3" ht="15" customHeight="1">
      <c r="A8" s="253" t="s">
        <v>64</v>
      </c>
      <c r="B8" s="363"/>
      <c r="C8" s="365"/>
    </row>
    <row r="9" spans="1:3">
      <c r="A9" s="252" t="s">
        <v>65</v>
      </c>
      <c r="B9" s="254" t="s">
        <v>66</v>
      </c>
      <c r="C9" s="255" t="s">
        <v>63</v>
      </c>
    </row>
    <row r="10" spans="1:3" ht="15" customHeight="1">
      <c r="A10" s="256" t="s">
        <v>67</v>
      </c>
      <c r="B10" s="254" t="s">
        <v>68</v>
      </c>
      <c r="C10" s="255" t="s">
        <v>69</v>
      </c>
    </row>
    <row r="11" spans="1:3" ht="15" customHeight="1">
      <c r="A11" s="257" t="s">
        <v>70</v>
      </c>
      <c r="B11" s="258"/>
      <c r="C11" s="259"/>
    </row>
    <row r="12" spans="1:3">
      <c r="A12" s="366" t="s">
        <v>71</v>
      </c>
      <c r="B12" s="357"/>
      <c r="C12" s="358"/>
    </row>
    <row r="13" spans="1:3">
      <c r="A13" s="252" t="s">
        <v>61</v>
      </c>
      <c r="B13" s="254" t="s">
        <v>62</v>
      </c>
      <c r="C13" s="255" t="s">
        <v>63</v>
      </c>
    </row>
    <row r="14" spans="1:3" ht="15" customHeight="1">
      <c r="A14" s="253" t="s">
        <v>64</v>
      </c>
      <c r="B14" s="260"/>
      <c r="C14" s="255"/>
    </row>
    <row r="15" spans="1:3">
      <c r="A15" s="252" t="s">
        <v>65</v>
      </c>
      <c r="B15" s="254" t="s">
        <v>66</v>
      </c>
      <c r="C15" s="255" t="s">
        <v>63</v>
      </c>
    </row>
    <row r="16" spans="1:3" ht="15" customHeight="1">
      <c r="A16" s="256" t="s">
        <v>72</v>
      </c>
      <c r="B16" s="254" t="s">
        <v>68</v>
      </c>
      <c r="C16" s="255" t="s">
        <v>69</v>
      </c>
    </row>
    <row r="17" spans="1:3">
      <c r="A17" s="261" t="s">
        <v>73</v>
      </c>
      <c r="B17" s="262"/>
      <c r="C17" s="263"/>
    </row>
    <row r="18" spans="1:3" ht="15" customHeight="1">
      <c r="A18" s="257" t="s">
        <v>70</v>
      </c>
      <c r="B18" s="258"/>
      <c r="C18" s="259"/>
    </row>
    <row r="19" spans="1:3" ht="15">
      <c r="A19" s="356" t="s">
        <v>74</v>
      </c>
      <c r="B19" s="357"/>
      <c r="C19" s="358"/>
    </row>
    <row r="20" spans="1:3">
      <c r="A20" s="252" t="s">
        <v>75</v>
      </c>
      <c r="B20" s="254" t="s">
        <v>76</v>
      </c>
      <c r="C20" s="255" t="s">
        <v>69</v>
      </c>
    </row>
    <row r="21" spans="1:3">
      <c r="A21" s="253" t="s">
        <v>77</v>
      </c>
      <c r="B21" s="264" t="s">
        <v>78</v>
      </c>
      <c r="C21" s="255" t="s">
        <v>79</v>
      </c>
    </row>
    <row r="22" spans="1:3" ht="15" customHeight="1">
      <c r="A22" s="257" t="s">
        <v>70</v>
      </c>
      <c r="B22" s="258"/>
      <c r="C22" s="259"/>
    </row>
    <row r="23" spans="1:3" ht="15">
      <c r="A23" s="356" t="s">
        <v>80</v>
      </c>
      <c r="B23" s="357"/>
      <c r="C23" s="358"/>
    </row>
    <row r="24" spans="1:3">
      <c r="A24" s="252" t="s">
        <v>75</v>
      </c>
      <c r="B24" s="254" t="s">
        <v>76</v>
      </c>
      <c r="C24" s="255" t="s">
        <v>69</v>
      </c>
    </row>
    <row r="25" spans="1:3">
      <c r="A25" s="253" t="s">
        <v>77</v>
      </c>
      <c r="B25" s="264" t="s">
        <v>78</v>
      </c>
      <c r="C25" s="255" t="s">
        <v>79</v>
      </c>
    </row>
    <row r="26" spans="1:3">
      <c r="A26" s="261" t="s">
        <v>73</v>
      </c>
      <c r="B26" s="265"/>
      <c r="C26" s="266"/>
    </row>
    <row r="27" spans="1:3" ht="15" customHeight="1">
      <c r="A27" s="257" t="s">
        <v>70</v>
      </c>
      <c r="B27" s="258"/>
      <c r="C27" s="259"/>
    </row>
    <row r="28" spans="1:3" ht="15">
      <c r="A28" s="356" t="s">
        <v>81</v>
      </c>
      <c r="B28" s="357"/>
      <c r="C28" s="358"/>
    </row>
    <row r="29" spans="1:3">
      <c r="A29" s="252" t="s">
        <v>61</v>
      </c>
      <c r="B29" s="362" t="s">
        <v>62</v>
      </c>
      <c r="C29" s="367" t="s">
        <v>63</v>
      </c>
    </row>
    <row r="30" spans="1:3" ht="15" customHeight="1">
      <c r="A30" s="253" t="s">
        <v>64</v>
      </c>
      <c r="B30" s="363"/>
      <c r="C30" s="368"/>
    </row>
    <row r="31" spans="1:3">
      <c r="A31" s="252" t="s">
        <v>65</v>
      </c>
      <c r="B31" s="254" t="s">
        <v>66</v>
      </c>
      <c r="C31" s="255" t="s">
        <v>63</v>
      </c>
    </row>
    <row r="32" spans="1:3" ht="30" customHeight="1">
      <c r="A32" s="267" t="s">
        <v>82</v>
      </c>
      <c r="B32" s="268" t="s">
        <v>83</v>
      </c>
      <c r="C32" s="255" t="s">
        <v>69</v>
      </c>
    </row>
    <row r="33" spans="1:3" ht="15" customHeight="1">
      <c r="A33" s="257" t="s">
        <v>70</v>
      </c>
      <c r="B33" s="258"/>
      <c r="C33" s="259"/>
    </row>
    <row r="34" spans="1:3" ht="15">
      <c r="A34" s="356" t="s">
        <v>84</v>
      </c>
      <c r="B34" s="357"/>
      <c r="C34" s="358"/>
    </row>
    <row r="35" spans="1:3">
      <c r="A35" s="252" t="s">
        <v>61</v>
      </c>
      <c r="B35" s="362" t="s">
        <v>62</v>
      </c>
      <c r="C35" s="367" t="s">
        <v>63</v>
      </c>
    </row>
    <row r="36" spans="1:3" ht="15" customHeight="1">
      <c r="A36" s="253" t="s">
        <v>64</v>
      </c>
      <c r="B36" s="363"/>
      <c r="C36" s="368"/>
    </row>
    <row r="37" spans="1:3">
      <c r="A37" s="252" t="s">
        <v>65</v>
      </c>
      <c r="B37" s="254" t="s">
        <v>66</v>
      </c>
      <c r="C37" s="255" t="s">
        <v>63</v>
      </c>
    </row>
    <row r="38" spans="1:3" ht="30" customHeight="1">
      <c r="A38" s="267" t="s">
        <v>82</v>
      </c>
      <c r="B38" s="268" t="s">
        <v>83</v>
      </c>
      <c r="C38" s="255" t="s">
        <v>69</v>
      </c>
    </row>
    <row r="39" spans="1:3">
      <c r="A39" s="261" t="s">
        <v>73</v>
      </c>
      <c r="B39" s="269"/>
      <c r="C39" s="259"/>
    </row>
    <row r="40" spans="1:3" ht="15" customHeight="1">
      <c r="A40" s="257" t="s">
        <v>70</v>
      </c>
      <c r="B40" s="258"/>
      <c r="C40" s="259"/>
    </row>
    <row r="41" spans="1:3" ht="15">
      <c r="A41" s="356" t="s">
        <v>85</v>
      </c>
      <c r="B41" s="357"/>
      <c r="C41" s="358"/>
    </row>
    <row r="42" spans="1:3" ht="28.5">
      <c r="A42" s="252" t="s">
        <v>75</v>
      </c>
      <c r="B42" s="270" t="s">
        <v>86</v>
      </c>
      <c r="C42" s="255" t="s">
        <v>69</v>
      </c>
    </row>
    <row r="43" spans="1:3">
      <c r="A43" s="253" t="s">
        <v>77</v>
      </c>
      <c r="B43" s="264" t="s">
        <v>78</v>
      </c>
      <c r="C43" s="255" t="s">
        <v>79</v>
      </c>
    </row>
    <row r="44" spans="1:3" ht="15" customHeight="1">
      <c r="A44" s="257" t="s">
        <v>70</v>
      </c>
      <c r="B44" s="258"/>
      <c r="C44" s="259"/>
    </row>
    <row r="45" spans="1:3" ht="15">
      <c r="A45" s="356" t="s">
        <v>87</v>
      </c>
      <c r="B45" s="357"/>
      <c r="C45" s="358"/>
    </row>
    <row r="46" spans="1:3" ht="28.5">
      <c r="A46" s="252" t="s">
        <v>75</v>
      </c>
      <c r="B46" s="270" t="s">
        <v>86</v>
      </c>
      <c r="C46" s="255" t="s">
        <v>69</v>
      </c>
    </row>
    <row r="47" spans="1:3">
      <c r="A47" s="253" t="s">
        <v>77</v>
      </c>
      <c r="B47" s="264" t="s">
        <v>78</v>
      </c>
      <c r="C47" s="255" t="s">
        <v>79</v>
      </c>
    </row>
    <row r="48" spans="1:3">
      <c r="A48" s="261" t="s">
        <v>73</v>
      </c>
      <c r="B48" s="271"/>
      <c r="C48" s="263"/>
    </row>
    <row r="49" spans="1:4" ht="15">
      <c r="A49" s="356" t="s">
        <v>88</v>
      </c>
      <c r="B49" s="357"/>
      <c r="C49" s="358"/>
    </row>
    <row r="50" spans="1:4">
      <c r="A50" s="252" t="s">
        <v>61</v>
      </c>
      <c r="B50" s="272" t="s">
        <v>89</v>
      </c>
      <c r="C50" s="273" t="s">
        <v>90</v>
      </c>
    </row>
    <row r="51" spans="1:4">
      <c r="A51" s="252" t="s">
        <v>75</v>
      </c>
      <c r="B51" s="274" t="s">
        <v>91</v>
      </c>
      <c r="C51" s="369" t="s">
        <v>92</v>
      </c>
      <c r="D51" s="275"/>
    </row>
    <row r="52" spans="1:4">
      <c r="A52" s="256" t="s">
        <v>93</v>
      </c>
      <c r="B52" s="264"/>
      <c r="C52" s="370"/>
    </row>
    <row r="53" spans="1:4">
      <c r="A53" s="276" t="s">
        <v>94</v>
      </c>
      <c r="B53" s="277"/>
      <c r="C53" s="278"/>
    </row>
    <row r="54" spans="1:4" ht="15">
      <c r="A54" s="356" t="s">
        <v>95</v>
      </c>
      <c r="B54" s="357"/>
      <c r="C54" s="358"/>
      <c r="D54" s="279"/>
    </row>
    <row r="55" spans="1:4">
      <c r="A55" s="252" t="s">
        <v>61</v>
      </c>
      <c r="B55" s="254" t="s">
        <v>62</v>
      </c>
      <c r="C55" s="255" t="s">
        <v>96</v>
      </c>
      <c r="D55" s="279"/>
    </row>
    <row r="56" spans="1:4">
      <c r="A56" s="252" t="s">
        <v>65</v>
      </c>
      <c r="B56" s="254" t="s">
        <v>66</v>
      </c>
      <c r="C56" s="255" t="s">
        <v>96</v>
      </c>
      <c r="D56" s="279"/>
    </row>
    <row r="57" spans="1:4" ht="28.5">
      <c r="A57" s="252" t="s">
        <v>75</v>
      </c>
      <c r="B57" s="280" t="s">
        <v>97</v>
      </c>
      <c r="C57" s="255" t="s">
        <v>69</v>
      </c>
      <c r="D57" s="281"/>
    </row>
    <row r="58" spans="1:4" ht="15" customHeight="1">
      <c r="A58" s="257" t="s">
        <v>70</v>
      </c>
      <c r="B58" s="258"/>
      <c r="C58" s="259"/>
    </row>
    <row r="59" spans="1:4" ht="15">
      <c r="A59" s="356" t="s">
        <v>98</v>
      </c>
      <c r="B59" s="357"/>
      <c r="C59" s="358"/>
    </row>
    <row r="60" spans="1:4">
      <c r="A60" s="252" t="s">
        <v>61</v>
      </c>
      <c r="B60" s="254" t="s">
        <v>62</v>
      </c>
      <c r="C60" s="255" t="s">
        <v>96</v>
      </c>
      <c r="D60" s="279"/>
    </row>
    <row r="61" spans="1:4">
      <c r="A61" s="252" t="s">
        <v>65</v>
      </c>
      <c r="B61" s="254" t="s">
        <v>66</v>
      </c>
      <c r="C61" s="255" t="s">
        <v>96</v>
      </c>
      <c r="D61" s="279"/>
    </row>
    <row r="62" spans="1:4" ht="15">
      <c r="A62" s="252" t="s">
        <v>99</v>
      </c>
      <c r="B62" s="280" t="s">
        <v>100</v>
      </c>
      <c r="C62" s="255" t="s">
        <v>69</v>
      </c>
      <c r="D62" s="281"/>
    </row>
    <row r="63" spans="1:4" ht="15" customHeight="1">
      <c r="A63" s="257" t="s">
        <v>70</v>
      </c>
      <c r="B63" s="258"/>
      <c r="C63" s="259"/>
    </row>
    <row r="64" spans="1:4" ht="15">
      <c r="A64" s="356" t="s">
        <v>101</v>
      </c>
      <c r="B64" s="357"/>
      <c r="C64" s="358"/>
    </row>
    <row r="65" spans="1:4">
      <c r="A65" s="252" t="s">
        <v>61</v>
      </c>
      <c r="B65" s="254" t="s">
        <v>62</v>
      </c>
      <c r="C65" s="255" t="s">
        <v>96</v>
      </c>
      <c r="D65" s="279"/>
    </row>
    <row r="66" spans="1:4">
      <c r="A66" s="252" t="s">
        <v>65</v>
      </c>
      <c r="B66" s="254" t="s">
        <v>66</v>
      </c>
      <c r="C66" s="255" t="s">
        <v>96</v>
      </c>
      <c r="D66" s="279"/>
    </row>
    <row r="67" spans="1:4" ht="15">
      <c r="A67" s="252" t="s">
        <v>99</v>
      </c>
      <c r="B67" s="280" t="s">
        <v>100</v>
      </c>
      <c r="C67" s="255" t="s">
        <v>69</v>
      </c>
      <c r="D67" s="281"/>
    </row>
    <row r="68" spans="1:4" ht="15" customHeight="1">
      <c r="A68" s="257" t="s">
        <v>70</v>
      </c>
      <c r="B68" s="258"/>
      <c r="C68" s="259"/>
    </row>
    <row r="69" spans="1:4" ht="15">
      <c r="A69" s="356" t="s">
        <v>102</v>
      </c>
      <c r="B69" s="357"/>
      <c r="C69" s="358"/>
    </row>
    <row r="70" spans="1:4">
      <c r="A70" s="253" t="s">
        <v>103</v>
      </c>
      <c r="B70" s="254" t="s">
        <v>62</v>
      </c>
      <c r="C70" s="255" t="s">
        <v>96</v>
      </c>
    </row>
    <row r="71" spans="1:4">
      <c r="A71" s="252" t="s">
        <v>104</v>
      </c>
      <c r="B71" s="254" t="s">
        <v>66</v>
      </c>
      <c r="C71" s="255" t="s">
        <v>96</v>
      </c>
      <c r="D71" s="279"/>
    </row>
    <row r="72" spans="1:4">
      <c r="A72" s="252" t="s">
        <v>75</v>
      </c>
      <c r="B72" s="282" t="s">
        <v>105</v>
      </c>
      <c r="C72" s="255" t="s">
        <v>69</v>
      </c>
      <c r="D72" s="279"/>
    </row>
    <row r="73" spans="1:4" ht="15">
      <c r="A73" s="257" t="s">
        <v>70</v>
      </c>
      <c r="B73" s="283"/>
      <c r="C73" s="284"/>
    </row>
    <row r="74" spans="1:4" ht="15">
      <c r="A74" s="356" t="s">
        <v>106</v>
      </c>
      <c r="B74" s="357"/>
      <c r="C74" s="358"/>
    </row>
    <row r="75" spans="1:4">
      <c r="A75" s="253" t="s">
        <v>103</v>
      </c>
      <c r="B75" s="254" t="s">
        <v>62</v>
      </c>
      <c r="C75" s="255" t="s">
        <v>96</v>
      </c>
    </row>
    <row r="76" spans="1:4">
      <c r="A76" s="252" t="s">
        <v>104</v>
      </c>
      <c r="B76" s="254" t="s">
        <v>107</v>
      </c>
      <c r="C76" s="255" t="s">
        <v>96</v>
      </c>
    </row>
    <row r="77" spans="1:4">
      <c r="A77" s="252" t="s">
        <v>75</v>
      </c>
      <c r="B77" s="280" t="s">
        <v>100</v>
      </c>
      <c r="C77" s="255" t="s">
        <v>108</v>
      </c>
    </row>
    <row r="78" spans="1:4" ht="15">
      <c r="A78" s="257" t="s">
        <v>70</v>
      </c>
      <c r="B78" s="285" t="s">
        <v>109</v>
      </c>
      <c r="C78" s="286"/>
    </row>
    <row r="79" spans="1:4" ht="15">
      <c r="A79" s="356" t="s">
        <v>110</v>
      </c>
      <c r="B79" s="357"/>
      <c r="C79" s="358"/>
    </row>
    <row r="80" spans="1:4">
      <c r="A80" s="252" t="s">
        <v>75</v>
      </c>
      <c r="B80" s="280" t="s">
        <v>111</v>
      </c>
      <c r="C80" s="255" t="s">
        <v>69</v>
      </c>
      <c r="D80" s="287"/>
    </row>
    <row r="81" spans="1:3">
      <c r="A81" s="253" t="s">
        <v>112</v>
      </c>
      <c r="B81" s="254" t="s">
        <v>107</v>
      </c>
      <c r="C81" s="255" t="s">
        <v>96</v>
      </c>
    </row>
    <row r="82" spans="1:3">
      <c r="A82" s="252" t="s">
        <v>113</v>
      </c>
      <c r="B82" s="254" t="s">
        <v>66</v>
      </c>
      <c r="C82" s="255" t="s">
        <v>96</v>
      </c>
    </row>
    <row r="83" spans="1:3" ht="15">
      <c r="A83" s="257" t="s">
        <v>70</v>
      </c>
      <c r="B83" s="271"/>
      <c r="C83" s="259"/>
    </row>
    <row r="84" spans="1:3" ht="15">
      <c r="A84" s="356" t="s">
        <v>114</v>
      </c>
      <c r="B84" s="357"/>
      <c r="C84" s="358"/>
    </row>
    <row r="85" spans="1:3">
      <c r="A85" s="252" t="s">
        <v>75</v>
      </c>
      <c r="B85" s="254" t="s">
        <v>62</v>
      </c>
      <c r="C85" s="255" t="s">
        <v>96</v>
      </c>
    </row>
    <row r="86" spans="1:3">
      <c r="A86" s="252" t="s">
        <v>115</v>
      </c>
      <c r="B86" s="254" t="s">
        <v>107</v>
      </c>
      <c r="C86" s="255" t="s">
        <v>96</v>
      </c>
    </row>
    <row r="87" spans="1:3" ht="15">
      <c r="A87" s="252" t="s">
        <v>116</v>
      </c>
      <c r="B87" s="288" t="s">
        <v>117</v>
      </c>
      <c r="C87" s="255" t="s">
        <v>96</v>
      </c>
    </row>
    <row r="88" spans="1:3" ht="15">
      <c r="A88" s="371" t="s">
        <v>118</v>
      </c>
      <c r="B88" s="372"/>
      <c r="C88" s="373"/>
    </row>
    <row r="89" spans="1:3">
      <c r="A89" s="252" t="s">
        <v>75</v>
      </c>
      <c r="B89" s="254" t="s">
        <v>62</v>
      </c>
      <c r="C89" s="255" t="s">
        <v>96</v>
      </c>
    </row>
    <row r="90" spans="1:3">
      <c r="A90" s="252" t="s">
        <v>115</v>
      </c>
      <c r="B90" s="254" t="s">
        <v>119</v>
      </c>
      <c r="C90" s="255" t="s">
        <v>96</v>
      </c>
    </row>
    <row r="91" spans="1:3" ht="15">
      <c r="A91" s="252" t="s">
        <v>116</v>
      </c>
      <c r="B91" s="288" t="s">
        <v>117</v>
      </c>
      <c r="C91" s="255" t="s">
        <v>96</v>
      </c>
    </row>
    <row r="92" spans="1:3" ht="15">
      <c r="A92" s="371" t="s">
        <v>120</v>
      </c>
      <c r="B92" s="372"/>
      <c r="C92" s="373"/>
    </row>
    <row r="93" spans="1:3">
      <c r="A93" s="252" t="s">
        <v>75</v>
      </c>
      <c r="B93" s="254" t="s">
        <v>62</v>
      </c>
      <c r="C93" s="255" t="s">
        <v>96</v>
      </c>
    </row>
    <row r="94" spans="1:3">
      <c r="A94" s="252" t="s">
        <v>115</v>
      </c>
      <c r="B94" s="254" t="s">
        <v>119</v>
      </c>
      <c r="C94" s="255" t="s">
        <v>96</v>
      </c>
    </row>
    <row r="95" spans="1:3" ht="15.75" thickBot="1">
      <c r="A95" s="289" t="s">
        <v>116</v>
      </c>
      <c r="B95" s="290" t="s">
        <v>117</v>
      </c>
      <c r="C95" s="291" t="s">
        <v>96</v>
      </c>
    </row>
  </sheetData>
  <mergeCells count="25">
    <mergeCell ref="A74:C74"/>
    <mergeCell ref="A79:C79"/>
    <mergeCell ref="A84:C84"/>
    <mergeCell ref="A88:C88"/>
    <mergeCell ref="A92:C92"/>
    <mergeCell ref="A69:C69"/>
    <mergeCell ref="A41:C41"/>
    <mergeCell ref="A45:C45"/>
    <mergeCell ref="A49:C49"/>
    <mergeCell ref="C51:C52"/>
    <mergeCell ref="A54:C54"/>
    <mergeCell ref="A59:C59"/>
    <mergeCell ref="A64:C64"/>
    <mergeCell ref="A28:C28"/>
    <mergeCell ref="B29:B30"/>
    <mergeCell ref="C29:C30"/>
    <mergeCell ref="A34:C34"/>
    <mergeCell ref="B35:B36"/>
    <mergeCell ref="C35:C36"/>
    <mergeCell ref="A23:C23"/>
    <mergeCell ref="A6:C6"/>
    <mergeCell ref="B7:B8"/>
    <mergeCell ref="C7:C8"/>
    <mergeCell ref="A12:C12"/>
    <mergeCell ref="A19:C19"/>
  </mergeCells>
  <pageMargins left="0.35433070866141736" right="0.35433070866141736" top="0.19685039370078741" bottom="0" header="0.51181102362204722" footer="0.51181102362204722"/>
  <pageSetup paperSize="9" scale="90" firstPageNumber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школьная мебель</vt:lpstr>
      <vt:lpstr>Глоссарий</vt:lpstr>
      <vt:lpstr>Глоссарий!Область_печати</vt:lpstr>
      <vt:lpstr>'школьная мебель'!Область_печати</vt:lpstr>
    </vt:vector>
  </TitlesOfParts>
  <Company>monolith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Abaev</dc:creator>
  <cp:lastModifiedBy>Andre</cp:lastModifiedBy>
  <cp:lastPrinted>2017-03-03T14:00:32Z</cp:lastPrinted>
  <dcterms:created xsi:type="dcterms:W3CDTF">2016-06-27T14:51:54Z</dcterms:created>
  <dcterms:modified xsi:type="dcterms:W3CDTF">2017-04-20T14:40:06Z</dcterms:modified>
</cp:coreProperties>
</file>