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290" tabRatio="901" activeTab="0"/>
  </bookViews>
  <sheets>
    <sheet name="Cтолы и тумбы" sheetId="1" r:id="rId1"/>
    <sheet name="Шкафы и двери" sheetId="2" r:id="rId2"/>
    <sheet name="Компоновки шкафов" sheetId="3" r:id="rId3"/>
    <sheet name="Компоновки шкафов с ящиками" sheetId="4" r:id="rId4"/>
    <sheet name=" Компоновки ассортимента" sheetId="5" r:id="rId5"/>
    <sheet name="Таблица" sheetId="6" r:id="rId6"/>
  </sheets>
  <definedNames>
    <definedName name="_xlnm.Print_Area" localSheetId="4">' Компоновки ассортимента'!$B$1:$P$72</definedName>
    <definedName name="_xlnm.Print_Area" localSheetId="0">'Cтолы и тумбы'!$B$1:$O$30</definedName>
    <definedName name="_xlnm.Print_Area" localSheetId="2">'Компоновки шкафов'!$A$1:$K$42</definedName>
    <definedName name="_xlnm.Print_Area" localSheetId="3">'Компоновки шкафов с ящиками'!$A$1:$M$17</definedName>
    <definedName name="_xlnm.Print_Area" localSheetId="5">'Таблица'!$A$2:$G$39</definedName>
    <definedName name="_xlnm.Print_Area" localSheetId="1">'Шкафы и двери'!$B$1:$P$30</definedName>
  </definedNames>
  <calcPr fullCalcOnLoad="1" fullPrecision="0"/>
</workbook>
</file>

<file path=xl/sharedStrings.xml><?xml version="1.0" encoding="utf-8"?>
<sst xmlns="http://schemas.openxmlformats.org/spreadsheetml/2006/main" count="441" uniqueCount="242">
  <si>
    <t>Наименование</t>
  </si>
  <si>
    <t>Артикул</t>
  </si>
  <si>
    <t>Цена</t>
  </si>
  <si>
    <t>Комбинации элементов</t>
  </si>
  <si>
    <t>Комбинация №1</t>
  </si>
  <si>
    <t>Комбинация №2</t>
  </si>
  <si>
    <t>Комбинация №3</t>
  </si>
  <si>
    <t>Цена с учётом коэффициента наценки и скидки</t>
  </si>
  <si>
    <t>Описание</t>
  </si>
  <si>
    <t>Тумбы</t>
  </si>
  <si>
    <t>Объем (м.куб.)</t>
  </si>
  <si>
    <t xml:space="preserve">Вес (кг)              </t>
  </si>
  <si>
    <t>Двери</t>
  </si>
  <si>
    <t>S-900</t>
  </si>
  <si>
    <t>S-1200</t>
  </si>
  <si>
    <t>S-1400</t>
  </si>
  <si>
    <t>900х600х760</t>
  </si>
  <si>
    <t>1200х600х760</t>
  </si>
  <si>
    <t>1400х600х760</t>
  </si>
  <si>
    <t>Столы письменные</t>
  </si>
  <si>
    <t>1400х900х760</t>
  </si>
  <si>
    <t>1600х900х760</t>
  </si>
  <si>
    <t>Приставки</t>
  </si>
  <si>
    <t>SP-300</t>
  </si>
  <si>
    <t>SP-600</t>
  </si>
  <si>
    <t>600х300х16</t>
  </si>
  <si>
    <t>600х600х16</t>
  </si>
  <si>
    <t>Опора</t>
  </si>
  <si>
    <t>SC-3M</t>
  </si>
  <si>
    <t xml:space="preserve">Тумба подвесная </t>
  </si>
  <si>
    <t>Подставка под системный блок</t>
  </si>
  <si>
    <t>Полка под клавиатуру</t>
  </si>
  <si>
    <t>SB-1</t>
  </si>
  <si>
    <t>Y-401</t>
  </si>
  <si>
    <t>536х352х78</t>
  </si>
  <si>
    <t>Экраны</t>
  </si>
  <si>
    <t>SQ-900</t>
  </si>
  <si>
    <t>SQ-1200</t>
  </si>
  <si>
    <t>SQ-1400</t>
  </si>
  <si>
    <t>SQ-1600</t>
  </si>
  <si>
    <t>SR-G</t>
  </si>
  <si>
    <t>SR-2W</t>
  </si>
  <si>
    <t>SR-5W</t>
  </si>
  <si>
    <t>770х359х790</t>
  </si>
  <si>
    <t>SR-5U</t>
  </si>
  <si>
    <t>SD-5B (L/R)</t>
  </si>
  <si>
    <t>382х16х716</t>
  </si>
  <si>
    <t>382х16х1740</t>
  </si>
  <si>
    <t>SG-3M</t>
  </si>
  <si>
    <t>SF-3M</t>
  </si>
  <si>
    <t>SC-1V</t>
  </si>
  <si>
    <t>из ЛДСП 16 мм., корпус с ПВХ толщиной 1 мм. Фасад с ПВХ толщиной 0,4 мм. Топ с ПВХ толщиной 1 мм.</t>
  </si>
  <si>
    <t>из ЛДСП толщиной 16 мм., с кромкой ПВХ толщиной 1мм.</t>
  </si>
  <si>
    <t>Экраны из ЛДСП толщиной 16 мм., с кромкой ПВХ толщиной 1 мм., комплектуется уголками для крепления к столешнице.</t>
  </si>
  <si>
    <t>Корпус гардероба выполнен из ЛДСП толщиной 16мм., с кромкой ПВХ толщиной 1 мм.</t>
  </si>
  <si>
    <t>Корпуса открытых шкафов  выполнены из ЛДСП толщиной 16мм., по видимым сторонам кромка ПВХ толщиной 1 мм., задняя стенка разрезная из ХДФ  толщиной 4 мм.</t>
  </si>
  <si>
    <t xml:space="preserve">Стекло - прозрачное толщиной 4 мм. </t>
  </si>
  <si>
    <t xml:space="preserve">Столешница выполнена из ЛДСП толщиной 16 мм., с кромкой ПВХ толщиной 1 мм. Опоры из ЛДСП толщиной 16 мм. с кромкой ПВХ толщиной 0,4мм., и регулируемыми опорами. </t>
  </si>
  <si>
    <t>Полка под клавиатуру сделанна из пластика в цвете серый ичерный.</t>
  </si>
  <si>
    <t>Двери накладные выполнены из ЛДСП толщиной 16 мм., с кромкой ПВХ толщиной 0,4 мм. Ручка скоба - цвет серебро.</t>
  </si>
  <si>
    <t>Комплект фурнитуры к стеклу состоит из петель, заглушек цвет серебро и винтов.</t>
  </si>
  <si>
    <t>Дверь стеклянная SG-3M-1шт.</t>
  </si>
  <si>
    <t>Стол рабочий S-1200</t>
  </si>
  <si>
    <t>Тумба подвесная SC-1V</t>
  </si>
  <si>
    <t>Подставка под с/б SB-1</t>
  </si>
  <si>
    <t>Каркас стеллажа SR-5W</t>
  </si>
  <si>
    <t>Каркас стеллажа SR-5U</t>
  </si>
  <si>
    <t>Комплект фурнитуры SF-3M</t>
  </si>
  <si>
    <t>Дверь стеклянная SG-3M</t>
  </si>
  <si>
    <t>Стол рабочий S-1400</t>
  </si>
  <si>
    <t>Приставка SP-300</t>
  </si>
  <si>
    <t>Каркас гардероба SR-G</t>
  </si>
  <si>
    <t>SD-5B</t>
  </si>
  <si>
    <t xml:space="preserve">Дверь стеклянная 382х4х1016 </t>
  </si>
  <si>
    <t>Комплект фурнитуры к стеклу</t>
  </si>
  <si>
    <t>Полка под клавиатуру 536х352х78</t>
  </si>
  <si>
    <t>Ящик 2 SG-3M 1030*400*40</t>
  </si>
  <si>
    <t>2 SG-3M</t>
  </si>
  <si>
    <t>Стеллажи</t>
  </si>
  <si>
    <t>Каркас гардероба</t>
  </si>
  <si>
    <t>Дверь стеклянная</t>
  </si>
  <si>
    <t>Комплект фурнитуры для стеклянной двери</t>
  </si>
  <si>
    <t>Двери:</t>
  </si>
  <si>
    <t>SD-2S(L/R)</t>
  </si>
  <si>
    <t>дверь низкая</t>
  </si>
  <si>
    <t>стекло среднее</t>
  </si>
  <si>
    <t>дверь высокая</t>
  </si>
  <si>
    <t>Шкафы широкие</t>
  </si>
  <si>
    <t>Название</t>
  </si>
  <si>
    <t>Кол.</t>
  </si>
  <si>
    <t>Состоит</t>
  </si>
  <si>
    <t>Стеллаж</t>
  </si>
  <si>
    <t>кол.</t>
  </si>
  <si>
    <t>Дверь</t>
  </si>
  <si>
    <t>Стекло+фурнитура</t>
  </si>
  <si>
    <t>1</t>
  </si>
  <si>
    <t>SG-3M + SF-3M</t>
  </si>
  <si>
    <t>каркас</t>
  </si>
  <si>
    <t>Гардероб</t>
  </si>
  <si>
    <t>Кол</t>
  </si>
  <si>
    <t>дверь</t>
  </si>
  <si>
    <t>Комплектация шкафов серии  SIMPLЕ</t>
  </si>
  <si>
    <t>Стекло:</t>
  </si>
  <si>
    <t>Тумба подвесная может располагаться слева или справа под прямолинейной столешницей.</t>
  </si>
  <si>
    <t>Ящики для стеклянных дверей</t>
  </si>
  <si>
    <t>Ящик - тара из ЛДСП, для перевозки стеклянных дверей</t>
  </si>
  <si>
    <t>2SG-3M</t>
  </si>
  <si>
    <t>1030х400х40</t>
  </si>
  <si>
    <t>Изображение</t>
  </si>
  <si>
    <t>Габаритные размеры (мм)</t>
  </si>
  <si>
    <t>280х450х315</t>
  </si>
  <si>
    <t>770х359х1815</t>
  </si>
  <si>
    <t>386х359х1815</t>
  </si>
  <si>
    <t>Картинка</t>
  </si>
  <si>
    <t xml:space="preserve">Шкаф с 1 комплектом глухих малых дверей </t>
  </si>
  <si>
    <t>SR-5W.5</t>
  </si>
  <si>
    <t>SR-5W.2</t>
  </si>
  <si>
    <t>Шкаф комбинированный</t>
  </si>
  <si>
    <t>SR-5W.4</t>
  </si>
  <si>
    <t xml:space="preserve">Шкаф с 2-мя комплектами глухих малых дверей </t>
  </si>
  <si>
    <t xml:space="preserve">Шкаф с глухими дверьми </t>
  </si>
  <si>
    <t>SR-5W.1</t>
  </si>
  <si>
    <t>SR-2W.1</t>
  </si>
  <si>
    <t xml:space="preserve">Шкаф с глухими малыми дверьми </t>
  </si>
  <si>
    <t>SR-5U.5(L/R)</t>
  </si>
  <si>
    <t xml:space="preserve">Шкаф колонка с глухой малой дверью </t>
  </si>
  <si>
    <t xml:space="preserve">Шкаф колонка комбинированая </t>
  </si>
  <si>
    <t>SR-5U.2(L/R)</t>
  </si>
  <si>
    <t>SR-5U.4(L/R)</t>
  </si>
  <si>
    <t>Шкаф колонка с 2-мя глухими малыми дверьми</t>
  </si>
  <si>
    <t xml:space="preserve">Шкаф колонка с глухой дверью </t>
  </si>
  <si>
    <t>SR-5U.1(L/R)</t>
  </si>
  <si>
    <t>SR-G.1</t>
  </si>
  <si>
    <t>SC-3D.1</t>
  </si>
  <si>
    <t>ВТ-710.2</t>
  </si>
  <si>
    <t>51х51х740</t>
  </si>
  <si>
    <t>Металическая опора для приставок в цвете AL матовый.</t>
  </si>
  <si>
    <t>Опора ВТ-710.2</t>
  </si>
  <si>
    <t>412х450х566</t>
  </si>
  <si>
    <t>412х450х323</t>
  </si>
  <si>
    <t>SCS 776</t>
  </si>
  <si>
    <t>774х600х712</t>
  </si>
  <si>
    <t>600х450х760</t>
  </si>
  <si>
    <t>SRW 60-1</t>
  </si>
  <si>
    <t>600х359х1815</t>
  </si>
  <si>
    <t>SD-6B</t>
  </si>
  <si>
    <t>594х16х1740</t>
  </si>
  <si>
    <t>SP-645</t>
  </si>
  <si>
    <t>600х450х16</t>
  </si>
  <si>
    <t>из ЛДСП толщиной 16 мм., с кромкой ПВХ толщиной 1 мм, необходимо докупать опору ВТ-710.2</t>
  </si>
  <si>
    <t>Корпус гардероба выполнен из ЛДСП толщиной 16мм., с кромкой ПВХ толщиной 1 мм. Комплектуется выдвижной штангой.</t>
  </si>
  <si>
    <t>Тумба приставная SC-3D.1</t>
  </si>
  <si>
    <t>SRW 60</t>
  </si>
  <si>
    <t xml:space="preserve">SD-6B </t>
  </si>
  <si>
    <t>Дверь накладная для гардероба 600 выполнена из ЛДСП толщиной 16 мм., с кромкой ПВХ толщиной 0,4 мм. Ручка скоба - цвет серебро. Дверь универсальная, может быть как левой так и правой.</t>
  </si>
  <si>
    <t xml:space="preserve">Цена:     </t>
  </si>
  <si>
    <t xml:space="preserve">Цена:      </t>
  </si>
  <si>
    <t>Стол рабочий S-900</t>
  </si>
  <si>
    <t>Стол письменный 900х600х760</t>
  </si>
  <si>
    <t xml:space="preserve">Стол письменный 1200х600х760 </t>
  </si>
  <si>
    <t xml:space="preserve">Стол письменный 1400х600х760 </t>
  </si>
  <si>
    <t xml:space="preserve">Стеллаж широкий 770х359х1814 </t>
  </si>
  <si>
    <t xml:space="preserve">Стеллаж узкий 386х359х1814 </t>
  </si>
  <si>
    <t xml:space="preserve">Стеллаж низкий 770х359х790 </t>
  </si>
  <si>
    <t>Каркас гардероба 770х359х1815</t>
  </si>
  <si>
    <t xml:space="preserve">Каркас гардероба600х359х1815 </t>
  </si>
  <si>
    <t xml:space="preserve">Дверь высокая 594х16х1740 </t>
  </si>
  <si>
    <t xml:space="preserve">Тумба подкатная 412х450х566 </t>
  </si>
  <si>
    <t xml:space="preserve">Тумба приставная 412х450х760 </t>
  </si>
  <si>
    <t xml:space="preserve">Тумба приставная 600х450х760 </t>
  </si>
  <si>
    <t>Тумба мобильная 774х600х712</t>
  </si>
  <si>
    <t>Тумба подвесная  412х450х323</t>
  </si>
  <si>
    <t xml:space="preserve">Дверь высокая 382х16х1740 </t>
  </si>
  <si>
    <t xml:space="preserve">Дверь низкая 382х16х716 </t>
  </si>
  <si>
    <t xml:space="preserve">Экран SQ-900 900х450х16 </t>
  </si>
  <si>
    <t xml:space="preserve">Экран SQ-1200 1200х450х16 </t>
  </si>
  <si>
    <t xml:space="preserve">Экран SQ-1400 1400х450х16 </t>
  </si>
  <si>
    <t xml:space="preserve">Экран SQ-1600 1600х450х16 </t>
  </si>
  <si>
    <r>
      <rPr>
        <b/>
        <i/>
        <sz val="10"/>
        <color indexed="8"/>
        <rFont val="Arial Cyr"/>
        <family val="0"/>
      </rPr>
      <t xml:space="preserve">Цвета: Легно темный, Легно светлый                                           </t>
    </r>
    <r>
      <rPr>
        <b/>
        <i/>
        <sz val="14"/>
        <color indexed="53"/>
        <rFont val="Arial Cyr"/>
        <family val="0"/>
      </rPr>
      <t xml:space="preserve">Мебель для персонала "SIMPLE"                            </t>
    </r>
  </si>
  <si>
    <t xml:space="preserve">           Оперативная мебель SIMPLE</t>
  </si>
  <si>
    <t>Каркас антресоли</t>
  </si>
  <si>
    <t>SA-400</t>
  </si>
  <si>
    <t>386х359х370</t>
  </si>
  <si>
    <t xml:space="preserve">Корпус выполнен из ЛДСП толщиной 16 мм., с кромкой ПВХ по видимым сторонам толщиной 1 мм. </t>
  </si>
  <si>
    <t>SA-770</t>
  </si>
  <si>
    <t>770х359х370</t>
  </si>
  <si>
    <t>382х16х364</t>
  </si>
  <si>
    <t>Двери из ЛДСП 16 мм., с кромкой ПВХ 0,4 мм. Ручка скоба-цвет серебро.</t>
  </si>
  <si>
    <t>Двери для антресолей</t>
  </si>
  <si>
    <t xml:space="preserve">Каркас антресоли узкой 390х359х368 </t>
  </si>
  <si>
    <t xml:space="preserve">Каркас антресоли широкой 770х359х368 </t>
  </si>
  <si>
    <t>Дверь для антресолей 382х16х364</t>
  </si>
  <si>
    <t>Антресоли</t>
  </si>
  <si>
    <t xml:space="preserve">Антресоль узкая с глухой дверью </t>
  </si>
  <si>
    <t>SA-400.1(L/R)</t>
  </si>
  <si>
    <t>Антресоль широкая с глухими дверьми</t>
  </si>
  <si>
    <t>SA-770.1</t>
  </si>
  <si>
    <t xml:space="preserve">Цена </t>
  </si>
  <si>
    <t>SD-1A(L/R)</t>
  </si>
  <si>
    <t>дверь для антресолей</t>
  </si>
  <si>
    <t xml:space="preserve">Приставка 600х16х600 </t>
  </si>
  <si>
    <t xml:space="preserve">Приставка 600х16х300 </t>
  </si>
  <si>
    <t xml:space="preserve">Приставка 600х16х450 </t>
  </si>
  <si>
    <t xml:space="preserve">Подставка под сист. блок 280х450х310 </t>
  </si>
  <si>
    <t>Комплектация шкафов серии  SIMPLЕ с ящиками для стекол</t>
  </si>
  <si>
    <t>Ящик</t>
  </si>
  <si>
    <t>407х450х760</t>
  </si>
  <si>
    <t>900х16х450</t>
  </si>
  <si>
    <t>1200х16х450</t>
  </si>
  <si>
    <t>1400х16х450</t>
  </si>
  <si>
    <t>1600х16х450</t>
  </si>
  <si>
    <t>382х4х1021</t>
  </si>
  <si>
    <t>Компоновка с эргономичным столом</t>
  </si>
  <si>
    <t>Эргономичный стол</t>
  </si>
  <si>
    <t xml:space="preserve">Столешница выполнена из ЛДСП толщиной 16 мм., с кромкой ПВХ толщиной 1 мм. Опоры из ЛДСП толщиной 16 мм. с кромкой ПВХ толщиной 0,4мм., и регулируемыми опорами. Стол усиленной конструкции. Фронтальная панель высотой 600мм. Дополнительная опора по стороне 450мм. </t>
  </si>
  <si>
    <t>Эргономичная столешница выполнена из ЛДСП толщиной 16 мм., с кромкой ПВХ толщиной 1 мм. Опоры из ЛДСП толщиной 16 мм. с кромкой ПВХ толщиной 0,4мм., и регулируемыми опорами. Фронтальная панель высотой 350мм.</t>
  </si>
  <si>
    <t>SC-3D.2(L/R)</t>
  </si>
  <si>
    <t>SET-140-1(L/R)</t>
  </si>
  <si>
    <t>SET-160-1(L/R)</t>
  </si>
  <si>
    <t>SD-5(L/R)</t>
  </si>
  <si>
    <t>SD-2S(L)</t>
  </si>
  <si>
    <t>SD-2S(R)</t>
  </si>
  <si>
    <t>SD-5B(L)</t>
  </si>
  <si>
    <t xml:space="preserve">SD-5B(R) </t>
  </si>
  <si>
    <t>SD-5B(L/R)</t>
  </si>
  <si>
    <t>SD-1A(L)</t>
  </si>
  <si>
    <t>SD-1A(R)</t>
  </si>
  <si>
    <t>Дверь высокая SD-5B(R)</t>
  </si>
  <si>
    <t>Дверь высокая SD-5B(L)</t>
  </si>
  <si>
    <t>Дверь низкая SD-2S(L)</t>
  </si>
  <si>
    <t>Дверь низкая SD-2S(R)</t>
  </si>
  <si>
    <t>SC-3D.2(R/L)</t>
  </si>
  <si>
    <t>SD-2S(R/L)</t>
  </si>
  <si>
    <t>SE-1400(L/R)</t>
  </si>
  <si>
    <t>SE-1600(L/R)</t>
  </si>
  <si>
    <t>Стол рабочий SE-1400(L)</t>
  </si>
  <si>
    <t xml:space="preserve">Шкафы узкие, комплектуются левыми или правыми деревянными дверьми    </t>
  </si>
  <si>
    <t>Шкафы узкие, комплектуются левыми или правыми деревянными дверьми</t>
  </si>
  <si>
    <t>Наименование/Артикул</t>
  </si>
  <si>
    <t>Серый, Дуб Сонома Светлый                                                                                                                                                                                        Цены в рублях на 09 марта 2017г.</t>
  </si>
  <si>
    <t>SET140-1(L/R)</t>
  </si>
  <si>
    <t>SET160-1(L/R)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</si>
</sst>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_р_."/>
    <numFmt numFmtId="182" formatCode="#,##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3"/>
      <name val="Arial Cyr"/>
      <family val="0"/>
    </font>
    <font>
      <i/>
      <sz val="10"/>
      <name val="Arial Cyr"/>
      <family val="0"/>
    </font>
    <font>
      <b/>
      <i/>
      <sz val="16"/>
      <color indexed="53"/>
      <name val="Arial Cyr"/>
      <family val="0"/>
    </font>
    <font>
      <b/>
      <i/>
      <sz val="14"/>
      <color indexed="53"/>
      <name val="Arial Cyr"/>
      <family val="0"/>
    </font>
    <font>
      <i/>
      <sz val="14"/>
      <name val="Arial Cyr"/>
      <family val="0"/>
    </font>
    <font>
      <b/>
      <sz val="12"/>
      <name val="Arial Cyr"/>
      <family val="2"/>
    </font>
    <font>
      <b/>
      <sz val="11"/>
      <name val="Arial"/>
      <family val="2"/>
    </font>
    <font>
      <b/>
      <sz val="36"/>
      <name val="Arial Cyr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  <font>
      <b/>
      <sz val="11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i/>
      <sz val="13"/>
      <color indexed="8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9"/>
      <name val="Arial Cyr"/>
      <family val="0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 Cyr"/>
      <family val="0"/>
    </font>
    <font>
      <b/>
      <sz val="11"/>
      <color rgb="FFFF0000"/>
      <name val="Arial CYR"/>
      <family val="0"/>
    </font>
    <font>
      <sz val="10"/>
      <color theme="1"/>
      <name val="Arial Cyr"/>
      <family val="0"/>
    </font>
    <font>
      <b/>
      <sz val="10"/>
      <color rgb="FFFF0000"/>
      <name val="Arial Cyr"/>
      <family val="0"/>
    </font>
    <font>
      <b/>
      <i/>
      <sz val="10"/>
      <color theme="1"/>
      <name val="Arial Cyr"/>
      <family val="0"/>
    </font>
    <font>
      <sz val="10"/>
      <color rgb="FFFF0000"/>
      <name val="Arial Cyr"/>
      <family val="0"/>
    </font>
    <font>
      <b/>
      <i/>
      <sz val="13"/>
      <color theme="1"/>
      <name val="Arial Cyr"/>
      <family val="0"/>
    </font>
    <font>
      <b/>
      <i/>
      <sz val="14"/>
      <color theme="9" tint="-0.24997000396251678"/>
      <name val="Arial Cyr"/>
      <family val="0"/>
    </font>
    <font>
      <b/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6" fillId="0" borderId="0">
      <alignment horizontal="left"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182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181" fontId="64" fillId="33" borderId="0" xfId="0" applyNumberFormat="1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80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182" fontId="13" fillId="0" borderId="0" xfId="0" applyNumberFormat="1" applyFont="1" applyFill="1" applyBorder="1" applyAlignment="1">
      <alignment/>
    </xf>
    <xf numFmtId="180" fontId="13" fillId="0" borderId="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49" fontId="5" fillId="34" borderId="16" xfId="0" applyNumberFormat="1" applyFont="1" applyFill="1" applyBorder="1" applyAlignment="1">
      <alignment horizontal="center"/>
    </xf>
    <xf numFmtId="49" fontId="5" fillId="34" borderId="18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5" fillId="34" borderId="16" xfId="0" applyNumberFormat="1" applyFont="1" applyFill="1" applyBorder="1" applyAlignment="1">
      <alignment horizontal="center" vertical="center"/>
    </xf>
    <xf numFmtId="49" fontId="5" fillId="34" borderId="19" xfId="0" applyNumberFormat="1" applyFont="1" applyFill="1" applyBorder="1" applyAlignment="1">
      <alignment horizontal="center" vertical="center"/>
    </xf>
    <xf numFmtId="49" fontId="5" fillId="34" borderId="20" xfId="0" applyNumberFormat="1" applyFont="1" applyFill="1" applyBorder="1" applyAlignment="1">
      <alignment horizontal="center" vertical="center"/>
    </xf>
    <xf numFmtId="49" fontId="5" fillId="34" borderId="21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top"/>
    </xf>
    <xf numFmtId="1" fontId="6" fillId="0" borderId="2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1" fontId="6" fillId="33" borderId="24" xfId="0" applyNumberFormat="1" applyFont="1" applyFill="1" applyBorder="1" applyAlignment="1">
      <alignment horizontal="center" vertical="center"/>
    </xf>
    <xf numFmtId="1" fontId="6" fillId="33" borderId="23" xfId="0" applyNumberFormat="1" applyFont="1" applyFill="1" applyBorder="1" applyAlignment="1">
      <alignment horizontal="center" vertical="center"/>
    </xf>
    <xf numFmtId="1" fontId="6" fillId="33" borderId="25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180" fontId="6" fillId="33" borderId="24" xfId="0" applyNumberFormat="1" applyFont="1" applyFill="1" applyBorder="1" applyAlignment="1">
      <alignment horizontal="center" vertical="top"/>
    </xf>
    <xf numFmtId="1" fontId="6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182" fontId="5" fillId="33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0" fontId="0" fillId="0" borderId="24" xfId="0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" fontId="0" fillId="33" borderId="0" xfId="0" applyNumberFormat="1" applyFill="1" applyAlignment="1">
      <alignment/>
    </xf>
    <xf numFmtId="4" fontId="5" fillId="33" borderId="24" xfId="0" applyNumberFormat="1" applyFont="1" applyFill="1" applyBorder="1" applyAlignment="1">
      <alignment horizontal="center" vertical="center"/>
    </xf>
    <xf numFmtId="4" fontId="5" fillId="33" borderId="23" xfId="0" applyNumberFormat="1" applyFont="1" applyFill="1" applyBorder="1" applyAlignment="1">
      <alignment horizontal="center" vertical="center"/>
    </xf>
    <xf numFmtId="4" fontId="5" fillId="33" borderId="26" xfId="0" applyNumberFormat="1" applyFont="1" applyFill="1" applyBorder="1" applyAlignment="1">
      <alignment horizontal="center" vertical="center"/>
    </xf>
    <xf numFmtId="4" fontId="5" fillId="33" borderId="25" xfId="0" applyNumberFormat="1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2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5" fillId="0" borderId="26" xfId="0" applyNumberFormat="1" applyFont="1" applyBorder="1" applyAlignment="1">
      <alignment horizontal="center" vertical="center"/>
    </xf>
    <xf numFmtId="4" fontId="0" fillId="33" borderId="0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0" borderId="0" xfId="0" applyNumberFormat="1" applyAlignment="1">
      <alignment/>
    </xf>
    <xf numFmtId="4" fontId="4" fillId="33" borderId="0" xfId="0" applyNumberFormat="1" applyFont="1" applyFill="1" applyBorder="1" applyAlignment="1">
      <alignment horizontal="left" vertical="center"/>
    </xf>
    <xf numFmtId="4" fontId="4" fillId="33" borderId="12" xfId="0" applyNumberFormat="1" applyFont="1" applyFill="1" applyBorder="1" applyAlignment="1">
      <alignment horizontal="left"/>
    </xf>
    <xf numFmtId="4" fontId="4" fillId="33" borderId="0" xfId="0" applyNumberFormat="1" applyFont="1" applyFill="1" applyBorder="1" applyAlignment="1">
      <alignment horizontal="left"/>
    </xf>
    <xf numFmtId="4" fontId="4" fillId="33" borderId="12" xfId="0" applyNumberFormat="1" applyFont="1" applyFill="1" applyBorder="1" applyAlignment="1">
      <alignment horizontal="left" vertical="center"/>
    </xf>
    <xf numFmtId="4" fontId="5" fillId="34" borderId="16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13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49" fontId="5" fillId="34" borderId="28" xfId="0" applyNumberFormat="1" applyFont="1" applyFill="1" applyBorder="1" applyAlignment="1">
      <alignment horizontal="center" vertical="center"/>
    </xf>
    <xf numFmtId="49" fontId="5" fillId="34" borderId="29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0" fontId="66" fillId="36" borderId="30" xfId="0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/>
    </xf>
    <xf numFmtId="181" fontId="6" fillId="33" borderId="31" xfId="0" applyNumberFormat="1" applyFont="1" applyFill="1" applyBorder="1" applyAlignment="1">
      <alignment vertical="center"/>
    </xf>
    <xf numFmtId="181" fontId="6" fillId="33" borderId="32" xfId="0" applyNumberFormat="1" applyFont="1" applyFill="1" applyBorder="1" applyAlignment="1">
      <alignment vertical="center"/>
    </xf>
    <xf numFmtId="181" fontId="6" fillId="33" borderId="33" xfId="0" applyNumberFormat="1" applyFont="1" applyFill="1" applyBorder="1" applyAlignment="1">
      <alignment vertical="center"/>
    </xf>
    <xf numFmtId="181" fontId="6" fillId="33" borderId="29" xfId="0" applyNumberFormat="1" applyFont="1" applyFill="1" applyBorder="1" applyAlignment="1">
      <alignment vertical="center"/>
    </xf>
    <xf numFmtId="181" fontId="6" fillId="33" borderId="34" xfId="0" applyNumberFormat="1" applyFont="1" applyFill="1" applyBorder="1" applyAlignment="1">
      <alignment vertical="center"/>
    </xf>
    <xf numFmtId="181" fontId="6" fillId="33" borderId="35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5" fillId="34" borderId="36" xfId="0" applyNumberFormat="1" applyFont="1" applyFill="1" applyBorder="1" applyAlignment="1">
      <alignment/>
    </xf>
    <xf numFmtId="0" fontId="5" fillId="34" borderId="37" xfId="0" applyFont="1" applyFill="1" applyBorder="1" applyAlignment="1">
      <alignment horizontal="left" vertical="center"/>
    </xf>
    <xf numFmtId="0" fontId="5" fillId="34" borderId="38" xfId="0" applyFont="1" applyFill="1" applyBorder="1" applyAlignment="1">
      <alignment horizontal="left" vertical="center"/>
    </xf>
    <xf numFmtId="180" fontId="4" fillId="0" borderId="13" xfId="0" applyNumberFormat="1" applyFont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67" fillId="0" borderId="13" xfId="0" applyFont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/>
    </xf>
    <xf numFmtId="180" fontId="5" fillId="0" borderId="17" xfId="0" applyNumberFormat="1" applyFont="1" applyFill="1" applyBorder="1" applyAlignment="1">
      <alignment horizontal="center" vertical="center"/>
    </xf>
    <xf numFmtId="4" fontId="67" fillId="0" borderId="13" xfId="0" applyNumberFormat="1" applyFont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80" fontId="5" fillId="0" borderId="23" xfId="0" applyNumberFormat="1" applyFont="1" applyFill="1" applyBorder="1" applyAlignment="1">
      <alignment horizontal="center" vertical="center"/>
    </xf>
    <xf numFmtId="180" fontId="5" fillId="0" borderId="25" xfId="0" applyNumberFormat="1" applyFont="1" applyFill="1" applyBorder="1" applyAlignment="1">
      <alignment horizontal="center" vertical="center"/>
    </xf>
    <xf numFmtId="49" fontId="5" fillId="34" borderId="27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6" fillId="36" borderId="41" xfId="0" applyFont="1" applyFill="1" applyBorder="1" applyAlignment="1">
      <alignment horizontal="center" vertical="center" wrapText="1"/>
    </xf>
    <xf numFmtId="1" fontId="6" fillId="0" borderId="4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/>
    </xf>
    <xf numFmtId="0" fontId="4" fillId="37" borderId="0" xfId="0" applyFont="1" applyFill="1" applyBorder="1" applyAlignment="1">
      <alignment vertical="center" wrapText="1"/>
    </xf>
    <xf numFmtId="180" fontId="5" fillId="34" borderId="12" xfId="0" applyNumberFormat="1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/>
    </xf>
    <xf numFmtId="180" fontId="5" fillId="34" borderId="13" xfId="0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/>
    </xf>
    <xf numFmtId="49" fontId="5" fillId="34" borderId="28" xfId="0" applyNumberFormat="1" applyFont="1" applyFill="1" applyBorder="1" applyAlignment="1">
      <alignment horizontal="center" vertical="center"/>
    </xf>
    <xf numFmtId="49" fontId="5" fillId="34" borderId="29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34" borderId="35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0" fontId="67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7" fillId="0" borderId="14" xfId="0" applyFont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/>
    </xf>
    <xf numFmtId="0" fontId="68" fillId="33" borderId="17" xfId="0" applyFont="1" applyFill="1" applyBorder="1" applyAlignment="1">
      <alignment horizontal="center"/>
    </xf>
    <xf numFmtId="0" fontId="68" fillId="33" borderId="42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0" fontId="68" fillId="33" borderId="43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 vertical="center"/>
    </xf>
    <xf numFmtId="4" fontId="5" fillId="33" borderId="35" xfId="0" applyNumberFormat="1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/>
    </xf>
    <xf numFmtId="0" fontId="68" fillId="33" borderId="12" xfId="0" applyFont="1" applyFill="1" applyBorder="1" applyAlignment="1">
      <alignment horizontal="center"/>
    </xf>
    <xf numFmtId="0" fontId="68" fillId="33" borderId="44" xfId="0" applyFon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69" fillId="0" borderId="26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69" fillId="0" borderId="32" xfId="0" applyFont="1" applyFill="1" applyBorder="1" applyAlignment="1">
      <alignment horizontal="left" vertical="center"/>
    </xf>
    <xf numFmtId="0" fontId="17" fillId="33" borderId="46" xfId="53" applyFont="1" applyFill="1" applyBorder="1" applyAlignment="1">
      <alignment horizontal="left" vertical="top" wrapText="1"/>
      <protection/>
    </xf>
    <xf numFmtId="4" fontId="14" fillId="0" borderId="39" xfId="0" applyNumberFormat="1" applyFont="1" applyFill="1" applyBorder="1" applyAlignment="1">
      <alignment horizontal="center"/>
    </xf>
    <xf numFmtId="4" fontId="14" fillId="0" borderId="47" xfId="0" applyNumberFormat="1" applyFont="1" applyFill="1" applyBorder="1" applyAlignment="1">
      <alignment horizontal="center"/>
    </xf>
    <xf numFmtId="4" fontId="14" fillId="0" borderId="40" xfId="0" applyNumberFormat="1" applyFont="1" applyFill="1" applyBorder="1" applyAlignment="1">
      <alignment horizontal="center"/>
    </xf>
    <xf numFmtId="0" fontId="17" fillId="33" borderId="25" xfId="53" applyFont="1" applyFill="1" applyBorder="1" applyAlignment="1">
      <alignment horizontal="left" wrapText="1"/>
      <protection/>
    </xf>
    <xf numFmtId="0" fontId="67" fillId="33" borderId="16" xfId="0" applyFont="1" applyFill="1" applyBorder="1" applyAlignment="1">
      <alignment horizontal="center" vertical="center"/>
    </xf>
    <xf numFmtId="0" fontId="67" fillId="33" borderId="4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/>
    </xf>
    <xf numFmtId="0" fontId="70" fillId="33" borderId="17" xfId="0" applyFont="1" applyFill="1" applyBorder="1" applyAlignment="1">
      <alignment horizontal="center"/>
    </xf>
    <xf numFmtId="0" fontId="70" fillId="33" borderId="42" xfId="0" applyFont="1" applyFill="1" applyBorder="1" applyAlignment="1">
      <alignment horizontal="center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/>
    </xf>
    <xf numFmtId="0" fontId="68" fillId="33" borderId="17" xfId="0" applyFont="1" applyFill="1" applyBorder="1" applyAlignment="1">
      <alignment horizontal="center"/>
    </xf>
    <xf numFmtId="0" fontId="68" fillId="33" borderId="42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0" fontId="68" fillId="33" borderId="43" xfId="0" applyFont="1" applyFill="1" applyBorder="1" applyAlignment="1">
      <alignment horizontal="center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17" xfId="0" applyFont="1" applyFill="1" applyBorder="1" applyAlignment="1">
      <alignment horizontal="right"/>
    </xf>
    <xf numFmtId="0" fontId="3" fillId="33" borderId="42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43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71" fillId="33" borderId="11" xfId="0" applyFont="1" applyFill="1" applyBorder="1" applyAlignment="1">
      <alignment horizontal="left"/>
    </xf>
    <xf numFmtId="0" fontId="10" fillId="33" borderId="12" xfId="0" applyFont="1" applyFill="1" applyBorder="1" applyAlignment="1">
      <alignment horizontal="left"/>
    </xf>
    <xf numFmtId="0" fontId="10" fillId="33" borderId="44" xfId="0" applyFont="1" applyFill="1" applyBorder="1" applyAlignment="1">
      <alignment horizontal="left"/>
    </xf>
    <xf numFmtId="0" fontId="67" fillId="33" borderId="14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27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/>
    </xf>
    <xf numFmtId="0" fontId="72" fillId="33" borderId="15" xfId="0" applyFont="1" applyFill="1" applyBorder="1" applyAlignment="1">
      <alignment horizontal="center"/>
    </xf>
    <xf numFmtId="0" fontId="72" fillId="33" borderId="27" xfId="0" applyFont="1" applyFill="1" applyBorder="1" applyAlignment="1">
      <alignment horizontal="center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27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 wrapText="1"/>
    </xf>
    <xf numFmtId="0" fontId="69" fillId="33" borderId="42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/>
    </xf>
    <xf numFmtId="0" fontId="67" fillId="33" borderId="27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0" fontId="68" fillId="33" borderId="4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42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183" fontId="5" fillId="33" borderId="14" xfId="0" applyNumberFormat="1" applyFont="1" applyFill="1" applyBorder="1" applyAlignment="1">
      <alignment horizontal="center" vertical="center"/>
    </xf>
    <xf numFmtId="183" fontId="5" fillId="33" borderId="27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180" fontId="5" fillId="34" borderId="16" xfId="0" applyNumberFormat="1" applyFont="1" applyFill="1" applyBorder="1" applyAlignment="1">
      <alignment horizontal="center" vertical="center"/>
    </xf>
    <xf numFmtId="180" fontId="5" fillId="34" borderId="11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180" fontId="5" fillId="34" borderId="18" xfId="0" applyNumberFormat="1" applyFont="1" applyFill="1" applyBorder="1" applyAlignment="1">
      <alignment horizontal="center" vertical="center"/>
    </xf>
    <xf numFmtId="180" fontId="5" fillId="34" borderId="24" xfId="0" applyNumberFormat="1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4" fontId="5" fillId="34" borderId="0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80" fontId="5" fillId="34" borderId="15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180" fontId="5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4" fontId="5" fillId="34" borderId="18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180" fontId="5" fillId="33" borderId="18" xfId="0" applyNumberFormat="1" applyFont="1" applyFill="1" applyBorder="1" applyAlignment="1">
      <alignment horizontal="center" vertical="center"/>
    </xf>
    <xf numFmtId="180" fontId="5" fillId="33" borderId="24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34" borderId="35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34" borderId="50" xfId="0" applyFont="1" applyFill="1" applyBorder="1" applyAlignment="1">
      <alignment horizontal="left" vertical="center"/>
    </xf>
    <xf numFmtId="0" fontId="5" fillId="34" borderId="51" xfId="0" applyFont="1" applyFill="1" applyBorder="1" applyAlignment="1">
      <alignment horizontal="left" vertical="center"/>
    </xf>
    <xf numFmtId="0" fontId="5" fillId="34" borderId="33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5" fillId="34" borderId="35" xfId="0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1" fontId="6" fillId="33" borderId="24" xfId="0" applyNumberFormat="1" applyFont="1" applyFill="1" applyBorder="1" applyAlignment="1">
      <alignment horizontal="center" vertical="center"/>
    </xf>
    <xf numFmtId="180" fontId="5" fillId="33" borderId="16" xfId="0" applyNumberFormat="1" applyFont="1" applyFill="1" applyBorder="1" applyAlignment="1">
      <alignment horizontal="center" vertical="center"/>
    </xf>
    <xf numFmtId="180" fontId="5" fillId="33" borderId="11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/>
    </xf>
    <xf numFmtId="4" fontId="5" fillId="33" borderId="24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180" fontId="5" fillId="0" borderId="18" xfId="0" applyNumberFormat="1" applyFont="1" applyFill="1" applyBorder="1" applyAlignment="1">
      <alignment horizontal="center" vertical="center" wrapText="1"/>
    </xf>
    <xf numFmtId="180" fontId="5" fillId="0" borderId="24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44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180" fontId="5" fillId="0" borderId="12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53" xfId="0" applyNumberFormat="1" applyFont="1" applyFill="1" applyBorder="1" applyAlignment="1">
      <alignment horizontal="center" vertical="center"/>
    </xf>
    <xf numFmtId="180" fontId="5" fillId="0" borderId="45" xfId="0" applyNumberFormat="1" applyFont="1" applyFill="1" applyBorder="1" applyAlignment="1">
      <alignment horizontal="center" vertical="center"/>
    </xf>
    <xf numFmtId="180" fontId="5" fillId="0" borderId="4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49" fontId="5" fillId="34" borderId="54" xfId="0" applyNumberFormat="1" applyFont="1" applyFill="1" applyBorder="1" applyAlignment="1">
      <alignment horizontal="center" vertical="center"/>
    </xf>
    <xf numFmtId="49" fontId="5" fillId="34" borderId="28" xfId="0" applyNumberFormat="1" applyFont="1" applyFill="1" applyBorder="1" applyAlignment="1">
      <alignment horizontal="center" vertical="center"/>
    </xf>
    <xf numFmtId="49" fontId="5" fillId="34" borderId="55" xfId="0" applyNumberFormat="1" applyFont="1" applyFill="1" applyBorder="1" applyAlignment="1">
      <alignment horizontal="center" vertical="center"/>
    </xf>
    <xf numFmtId="49" fontId="5" fillId="34" borderId="29" xfId="0" applyNumberFormat="1" applyFont="1" applyFill="1" applyBorder="1" applyAlignment="1">
      <alignment horizontal="center" vertical="center"/>
    </xf>
    <xf numFmtId="49" fontId="5" fillId="34" borderId="56" xfId="0" applyNumberFormat="1" applyFont="1" applyFill="1" applyBorder="1" applyAlignment="1">
      <alignment horizontal="center" vertical="center"/>
    </xf>
    <xf numFmtId="49" fontId="5" fillId="34" borderId="36" xfId="0" applyNumberFormat="1" applyFont="1" applyFill="1" applyBorder="1" applyAlignment="1">
      <alignment horizontal="center" vertical="center"/>
    </xf>
    <xf numFmtId="49" fontId="5" fillId="34" borderId="28" xfId="0" applyNumberFormat="1" applyFont="1" applyFill="1" applyBorder="1" applyAlignment="1">
      <alignment horizontal="center"/>
    </xf>
    <xf numFmtId="49" fontId="5" fillId="34" borderId="57" xfId="0" applyNumberFormat="1" applyFont="1" applyFill="1" applyBorder="1" applyAlignment="1">
      <alignment horizontal="center"/>
    </xf>
    <xf numFmtId="0" fontId="5" fillId="34" borderId="36" xfId="0" applyFont="1" applyFill="1" applyBorder="1" applyAlignment="1">
      <alignment horizontal="left" vertical="center"/>
    </xf>
    <xf numFmtId="0" fontId="5" fillId="34" borderId="58" xfId="0" applyFont="1" applyFill="1" applyBorder="1" applyAlignment="1">
      <alignment horizontal="left" vertical="center"/>
    </xf>
    <xf numFmtId="49" fontId="5" fillId="34" borderId="34" xfId="0" applyNumberFormat="1" applyFont="1" applyFill="1" applyBorder="1" applyAlignment="1">
      <alignment horizontal="center" vertical="center"/>
    </xf>
    <xf numFmtId="49" fontId="5" fillId="34" borderId="47" xfId="0" applyNumberFormat="1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left" vertical="center"/>
    </xf>
    <xf numFmtId="0" fontId="5" fillId="34" borderId="53" xfId="0" applyFont="1" applyFill="1" applyBorder="1" applyAlignment="1">
      <alignment horizontal="left" vertical="center"/>
    </xf>
    <xf numFmtId="0" fontId="5" fillId="34" borderId="60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34" borderId="14" xfId="0" applyNumberFormat="1" applyFont="1" applyFill="1" applyBorder="1" applyAlignment="1">
      <alignment horizontal="center"/>
    </xf>
    <xf numFmtId="49" fontId="5" fillId="34" borderId="15" xfId="0" applyNumberFormat="1" applyFont="1" applyFill="1" applyBorder="1" applyAlignment="1">
      <alignment horizontal="center"/>
    </xf>
    <xf numFmtId="49" fontId="5" fillId="34" borderId="27" xfId="0" applyNumberFormat="1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49" fontId="5" fillId="34" borderId="62" xfId="0" applyNumberFormat="1" applyFont="1" applyFill="1" applyBorder="1" applyAlignment="1">
      <alignment horizontal="center"/>
    </xf>
    <xf numFmtId="49" fontId="5" fillId="34" borderId="40" xfId="0" applyNumberFormat="1" applyFont="1" applyFill="1" applyBorder="1" applyAlignment="1">
      <alignment horizontal="center"/>
    </xf>
    <xf numFmtId="180" fontId="5" fillId="33" borderId="18" xfId="0" applyNumberFormat="1" applyFont="1" applyFill="1" applyBorder="1" applyAlignment="1">
      <alignment horizontal="center" vertical="center" wrapText="1"/>
    </xf>
    <xf numFmtId="180" fontId="5" fillId="33" borderId="24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49" fontId="5" fillId="34" borderId="34" xfId="0" applyNumberFormat="1" applyFont="1" applyFill="1" applyBorder="1" applyAlignment="1">
      <alignment horizontal="left" vertical="center"/>
    </xf>
    <xf numFmtId="49" fontId="5" fillId="34" borderId="47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49" fontId="5" fillId="34" borderId="14" xfId="0" applyNumberFormat="1" applyFont="1" applyFill="1" applyBorder="1" applyAlignment="1">
      <alignment horizontal="center" vertical="center"/>
    </xf>
    <xf numFmtId="49" fontId="5" fillId="34" borderId="15" xfId="0" applyNumberFormat="1" applyFont="1" applyFill="1" applyBorder="1" applyAlignment="1">
      <alignment horizontal="center" vertical="center"/>
    </xf>
    <xf numFmtId="49" fontId="5" fillId="34" borderId="27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/>
    </xf>
    <xf numFmtId="181" fontId="73" fillId="33" borderId="16" xfId="0" applyNumberFormat="1" applyFont="1" applyFill="1" applyBorder="1" applyAlignment="1">
      <alignment horizontal="left" vertical="center"/>
    </xf>
    <xf numFmtId="181" fontId="73" fillId="33" borderId="17" xfId="0" applyNumberFormat="1" applyFont="1" applyFill="1" applyBorder="1" applyAlignment="1">
      <alignment horizontal="left" vertical="center"/>
    </xf>
    <xf numFmtId="181" fontId="6" fillId="33" borderId="31" xfId="0" applyNumberFormat="1" applyFont="1" applyFill="1" applyBorder="1" applyAlignment="1">
      <alignment horizontal="left" vertical="center"/>
    </xf>
    <xf numFmtId="181" fontId="6" fillId="33" borderId="32" xfId="0" applyNumberFormat="1" applyFont="1" applyFill="1" applyBorder="1" applyAlignment="1">
      <alignment horizontal="left" vertical="center"/>
    </xf>
    <xf numFmtId="181" fontId="6" fillId="33" borderId="47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center" vertical="center"/>
    </xf>
    <xf numFmtId="181" fontId="74" fillId="33" borderId="14" xfId="0" applyNumberFormat="1" applyFont="1" applyFill="1" applyBorder="1" applyAlignment="1">
      <alignment horizontal="center" vertical="center"/>
    </xf>
    <xf numFmtId="181" fontId="74" fillId="33" borderId="15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/>
    </xf>
    <xf numFmtId="181" fontId="6" fillId="33" borderId="50" xfId="0" applyNumberFormat="1" applyFont="1" applyFill="1" applyBorder="1" applyAlignment="1">
      <alignment horizontal="left" vertical="center"/>
    </xf>
    <xf numFmtId="181" fontId="6" fillId="33" borderId="45" xfId="0" applyNumberFormat="1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/>
    </xf>
    <xf numFmtId="181" fontId="6" fillId="33" borderId="63" xfId="0" applyNumberFormat="1" applyFont="1" applyFill="1" applyBorder="1" applyAlignment="1">
      <alignment horizontal="left" vertical="center"/>
    </xf>
    <xf numFmtId="181" fontId="6" fillId="33" borderId="46" xfId="0" applyNumberFormat="1" applyFont="1" applyFill="1" applyBorder="1" applyAlignment="1">
      <alignment horizontal="left" vertical="center"/>
    </xf>
    <xf numFmtId="181" fontId="6" fillId="33" borderId="40" xfId="0" applyNumberFormat="1" applyFont="1" applyFill="1" applyBorder="1" applyAlignment="1">
      <alignment horizontal="left" vertical="center"/>
    </xf>
    <xf numFmtId="181" fontId="6" fillId="33" borderId="39" xfId="0" applyNumberFormat="1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иц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17.png" /><Relationship Id="rId4" Type="http://schemas.openxmlformats.org/officeDocument/2006/relationships/image" Target="../media/image18.emf" /><Relationship Id="rId5" Type="http://schemas.openxmlformats.org/officeDocument/2006/relationships/image" Target="../media/image19.png" /><Relationship Id="rId6" Type="http://schemas.openxmlformats.org/officeDocument/2006/relationships/image" Target="../media/image20.emf" /><Relationship Id="rId7" Type="http://schemas.openxmlformats.org/officeDocument/2006/relationships/image" Target="../media/image21.emf" /><Relationship Id="rId8" Type="http://schemas.openxmlformats.org/officeDocument/2006/relationships/image" Target="../media/image22.jpeg" /><Relationship Id="rId9" Type="http://schemas.openxmlformats.org/officeDocument/2006/relationships/image" Target="../media/image23.png" /><Relationship Id="rId10" Type="http://schemas.openxmlformats.org/officeDocument/2006/relationships/image" Target="../media/image24.png" /><Relationship Id="rId11" Type="http://schemas.openxmlformats.org/officeDocument/2006/relationships/image" Target="../media/image25.png" /><Relationship Id="rId12" Type="http://schemas.openxmlformats.org/officeDocument/2006/relationships/image" Target="../media/image26.png" /><Relationship Id="rId13" Type="http://schemas.openxmlformats.org/officeDocument/2006/relationships/image" Target="../media/image2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9.emf" /><Relationship Id="rId3" Type="http://schemas.openxmlformats.org/officeDocument/2006/relationships/image" Target="../media/image30.emf" /><Relationship Id="rId4" Type="http://schemas.openxmlformats.org/officeDocument/2006/relationships/image" Target="../media/image31.emf" /><Relationship Id="rId5" Type="http://schemas.openxmlformats.org/officeDocument/2006/relationships/image" Target="../media/image32.emf" /><Relationship Id="rId6" Type="http://schemas.openxmlformats.org/officeDocument/2006/relationships/image" Target="../media/image33.emf" /><Relationship Id="rId7" Type="http://schemas.openxmlformats.org/officeDocument/2006/relationships/image" Target="../media/image34.emf" /><Relationship Id="rId8" Type="http://schemas.openxmlformats.org/officeDocument/2006/relationships/image" Target="../media/image35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38.png" /><Relationship Id="rId12" Type="http://schemas.openxmlformats.org/officeDocument/2006/relationships/image" Target="../media/image39.png" /><Relationship Id="rId13" Type="http://schemas.openxmlformats.org/officeDocument/2006/relationships/image" Target="../media/image4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Relationship Id="rId3" Type="http://schemas.openxmlformats.org/officeDocument/2006/relationships/image" Target="../media/image4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6</xdr:row>
      <xdr:rowOff>66675</xdr:rowOff>
    </xdr:from>
    <xdr:to>
      <xdr:col>4</xdr:col>
      <xdr:colOff>142875</xdr:colOff>
      <xdr:row>8</xdr:row>
      <xdr:rowOff>314325</xdr:rowOff>
    </xdr:to>
    <xdr:pic>
      <xdr:nvPicPr>
        <xdr:cNvPr id="1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143250"/>
          <a:ext cx="1295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14</xdr:row>
      <xdr:rowOff>66675</xdr:rowOff>
    </xdr:from>
    <xdr:to>
      <xdr:col>3</xdr:col>
      <xdr:colOff>457200</xdr:colOff>
      <xdr:row>14</xdr:row>
      <xdr:rowOff>409575</xdr:rowOff>
    </xdr:to>
    <xdr:pic>
      <xdr:nvPicPr>
        <xdr:cNvPr id="2" name="Picture 3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6762750"/>
          <a:ext cx="61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15</xdr:row>
      <xdr:rowOff>38100</xdr:rowOff>
    </xdr:from>
    <xdr:to>
      <xdr:col>3</xdr:col>
      <xdr:colOff>438150</xdr:colOff>
      <xdr:row>15</xdr:row>
      <xdr:rowOff>504825</xdr:rowOff>
    </xdr:to>
    <xdr:pic>
      <xdr:nvPicPr>
        <xdr:cNvPr id="3" name="Picture 3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72675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21</xdr:row>
      <xdr:rowOff>85725</xdr:rowOff>
    </xdr:from>
    <xdr:to>
      <xdr:col>3</xdr:col>
      <xdr:colOff>523875</xdr:colOff>
      <xdr:row>21</xdr:row>
      <xdr:rowOff>990600</xdr:rowOff>
    </xdr:to>
    <xdr:pic>
      <xdr:nvPicPr>
        <xdr:cNvPr id="4" name="Picture 3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10858500"/>
          <a:ext cx="676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25</xdr:row>
      <xdr:rowOff>95250</xdr:rowOff>
    </xdr:from>
    <xdr:to>
      <xdr:col>3</xdr:col>
      <xdr:colOff>381000</xdr:colOff>
      <xdr:row>25</xdr:row>
      <xdr:rowOff>619125</xdr:rowOff>
    </xdr:to>
    <xdr:pic>
      <xdr:nvPicPr>
        <xdr:cNvPr id="5" name="Picture 3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6800" y="14249400"/>
          <a:ext cx="590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27</xdr:row>
      <xdr:rowOff>180975</xdr:rowOff>
    </xdr:from>
    <xdr:to>
      <xdr:col>3</xdr:col>
      <xdr:colOff>390525</xdr:colOff>
      <xdr:row>27</xdr:row>
      <xdr:rowOff>685800</xdr:rowOff>
    </xdr:to>
    <xdr:pic>
      <xdr:nvPicPr>
        <xdr:cNvPr id="6" name="Picture 400"/>
        <xdr:cNvPicPr preferRelativeResize="1">
          <a:picLocks noChangeAspect="1"/>
        </xdr:cNvPicPr>
      </xdr:nvPicPr>
      <xdr:blipFill>
        <a:blip r:embed="rId6"/>
        <a:srcRect l="19047" t="5662" r="17080" b="6214"/>
        <a:stretch>
          <a:fillRect/>
        </a:stretch>
      </xdr:blipFill>
      <xdr:spPr>
        <a:xfrm>
          <a:off x="1104900" y="1524000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29</xdr:row>
      <xdr:rowOff>47625</xdr:rowOff>
    </xdr:from>
    <xdr:to>
      <xdr:col>3</xdr:col>
      <xdr:colOff>457200</xdr:colOff>
      <xdr:row>29</xdr:row>
      <xdr:rowOff>476250</xdr:rowOff>
    </xdr:to>
    <xdr:pic>
      <xdr:nvPicPr>
        <xdr:cNvPr id="7" name="Picture 3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0" y="16078200"/>
          <a:ext cx="781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16</xdr:row>
      <xdr:rowOff>47625</xdr:rowOff>
    </xdr:from>
    <xdr:to>
      <xdr:col>4</xdr:col>
      <xdr:colOff>133350</xdr:colOff>
      <xdr:row>16</xdr:row>
      <xdr:rowOff>561975</xdr:rowOff>
    </xdr:to>
    <xdr:pic>
      <xdr:nvPicPr>
        <xdr:cNvPr id="8" name="Рисунок 18" descr="5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6325" y="7934325"/>
          <a:ext cx="952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18</xdr:row>
      <xdr:rowOff>57150</xdr:rowOff>
    </xdr:from>
    <xdr:to>
      <xdr:col>3</xdr:col>
      <xdr:colOff>247650</xdr:colOff>
      <xdr:row>18</xdr:row>
      <xdr:rowOff>733425</xdr:rowOff>
    </xdr:to>
    <xdr:pic>
      <xdr:nvPicPr>
        <xdr:cNvPr id="9" name="Рисунок 19" descr="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71600" y="8829675"/>
          <a:ext cx="152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23</xdr:row>
      <xdr:rowOff>123825</xdr:rowOff>
    </xdr:from>
    <xdr:to>
      <xdr:col>3</xdr:col>
      <xdr:colOff>466725</xdr:colOff>
      <xdr:row>23</xdr:row>
      <xdr:rowOff>914400</xdr:rowOff>
    </xdr:to>
    <xdr:pic>
      <xdr:nvPicPr>
        <xdr:cNvPr id="10" name="Рисунок 13" descr="4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04875" y="13068300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76200</xdr:rowOff>
    </xdr:from>
    <xdr:to>
      <xdr:col>3</xdr:col>
      <xdr:colOff>571500</xdr:colOff>
      <xdr:row>22</xdr:row>
      <xdr:rowOff>971550</xdr:rowOff>
    </xdr:to>
    <xdr:pic>
      <xdr:nvPicPr>
        <xdr:cNvPr id="11" name="Рисунок 14" descr="1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66800" y="11915775"/>
          <a:ext cx="781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20</xdr:row>
      <xdr:rowOff>9525</xdr:rowOff>
    </xdr:from>
    <xdr:to>
      <xdr:col>3</xdr:col>
      <xdr:colOff>542925</xdr:colOff>
      <xdr:row>20</xdr:row>
      <xdr:rowOff>781050</xdr:rowOff>
    </xdr:to>
    <xdr:pic>
      <xdr:nvPicPr>
        <xdr:cNvPr id="12" name="Рисунок 14" descr="11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43000" y="9801225"/>
          <a:ext cx="676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11</xdr:row>
      <xdr:rowOff>57150</xdr:rowOff>
    </xdr:from>
    <xdr:to>
      <xdr:col>4</xdr:col>
      <xdr:colOff>200025</xdr:colOff>
      <xdr:row>12</xdr:row>
      <xdr:rowOff>514350</xdr:rowOff>
    </xdr:to>
    <xdr:pic>
      <xdr:nvPicPr>
        <xdr:cNvPr id="13" name="Рисунок 15" descr="стол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8650" y="5419725"/>
          <a:ext cx="1466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9</xdr:row>
      <xdr:rowOff>66675</xdr:rowOff>
    </xdr:from>
    <xdr:to>
      <xdr:col>4</xdr:col>
      <xdr:colOff>171450</xdr:colOff>
      <xdr:row>10</xdr:row>
      <xdr:rowOff>542925</xdr:rowOff>
    </xdr:to>
    <xdr:pic>
      <xdr:nvPicPr>
        <xdr:cNvPr id="14" name="Рисунок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4375" y="4286250"/>
          <a:ext cx="1352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4</xdr:row>
      <xdr:rowOff>76200</xdr:rowOff>
    </xdr:from>
    <xdr:to>
      <xdr:col>4</xdr:col>
      <xdr:colOff>66675</xdr:colOff>
      <xdr:row>7</xdr:row>
      <xdr:rowOff>161925</xdr:rowOff>
    </xdr:to>
    <xdr:pic>
      <xdr:nvPicPr>
        <xdr:cNvPr id="1" name="Picture 402"/>
        <xdr:cNvPicPr preferRelativeResize="1">
          <a:picLocks noChangeAspect="1"/>
        </xdr:cNvPicPr>
      </xdr:nvPicPr>
      <xdr:blipFill>
        <a:blip r:embed="rId1"/>
        <a:srcRect l="27810" t="17489" r="27008" b="19464"/>
        <a:stretch>
          <a:fillRect/>
        </a:stretch>
      </xdr:blipFill>
      <xdr:spPr>
        <a:xfrm>
          <a:off x="1009650" y="259080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9</xdr:row>
      <xdr:rowOff>57150</xdr:rowOff>
    </xdr:from>
    <xdr:to>
      <xdr:col>3</xdr:col>
      <xdr:colOff>419100</xdr:colOff>
      <xdr:row>9</xdr:row>
      <xdr:rowOff>1114425</xdr:rowOff>
    </xdr:to>
    <xdr:pic>
      <xdr:nvPicPr>
        <xdr:cNvPr id="2" name="Picture 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3733800"/>
          <a:ext cx="504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13</xdr:row>
      <xdr:rowOff>19050</xdr:rowOff>
    </xdr:from>
    <xdr:to>
      <xdr:col>4</xdr:col>
      <xdr:colOff>152400</xdr:colOff>
      <xdr:row>14</xdr:row>
      <xdr:rowOff>609600</xdr:rowOff>
    </xdr:to>
    <xdr:pic>
      <xdr:nvPicPr>
        <xdr:cNvPr id="3" name="Рисунок 14" descr="Безымянный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7172325"/>
          <a:ext cx="1285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38100</xdr:rowOff>
    </xdr:from>
    <xdr:to>
      <xdr:col>3</xdr:col>
      <xdr:colOff>390525</xdr:colOff>
      <xdr:row>15</xdr:row>
      <xdr:rowOff>1076325</xdr:rowOff>
    </xdr:to>
    <xdr:pic>
      <xdr:nvPicPr>
        <xdr:cNvPr id="4" name="Picture 3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8467725"/>
          <a:ext cx="390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17</xdr:row>
      <xdr:rowOff>28575</xdr:rowOff>
    </xdr:from>
    <xdr:to>
      <xdr:col>3</xdr:col>
      <xdr:colOff>533400</xdr:colOff>
      <xdr:row>18</xdr:row>
      <xdr:rowOff>581025</xdr:rowOff>
    </xdr:to>
    <xdr:pic>
      <xdr:nvPicPr>
        <xdr:cNvPr id="5" name="Рисунок 16" descr="Безымянный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1075" y="9772650"/>
          <a:ext cx="828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20</xdr:row>
      <xdr:rowOff>66675</xdr:rowOff>
    </xdr:from>
    <xdr:to>
      <xdr:col>3</xdr:col>
      <xdr:colOff>285750</xdr:colOff>
      <xdr:row>20</xdr:row>
      <xdr:rowOff>809625</xdr:rowOff>
    </xdr:to>
    <xdr:pic>
      <xdr:nvPicPr>
        <xdr:cNvPr id="6" name="Picture 3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6825" y="11201400"/>
          <a:ext cx="295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22</xdr:row>
      <xdr:rowOff>76200</xdr:rowOff>
    </xdr:from>
    <xdr:to>
      <xdr:col>3</xdr:col>
      <xdr:colOff>371475</xdr:colOff>
      <xdr:row>22</xdr:row>
      <xdr:rowOff>762000</xdr:rowOff>
    </xdr:to>
    <xdr:pic>
      <xdr:nvPicPr>
        <xdr:cNvPr id="7" name="Picture 333"/>
        <xdr:cNvPicPr preferRelativeResize="1">
          <a:picLocks noChangeAspect="1"/>
        </xdr:cNvPicPr>
      </xdr:nvPicPr>
      <xdr:blipFill>
        <a:blip r:embed="rId7"/>
        <a:srcRect t="19204" b="10595"/>
        <a:stretch>
          <a:fillRect/>
        </a:stretch>
      </xdr:blipFill>
      <xdr:spPr>
        <a:xfrm>
          <a:off x="1333500" y="12277725"/>
          <a:ext cx="314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24</xdr:row>
      <xdr:rowOff>57150</xdr:rowOff>
    </xdr:from>
    <xdr:to>
      <xdr:col>4</xdr:col>
      <xdr:colOff>0</xdr:colOff>
      <xdr:row>24</xdr:row>
      <xdr:rowOff>590550</xdr:rowOff>
    </xdr:to>
    <xdr:pic>
      <xdr:nvPicPr>
        <xdr:cNvPr id="8" name="Picture 162" descr="Рисунок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1550" y="13354050"/>
          <a:ext cx="923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10</xdr:row>
      <xdr:rowOff>38100</xdr:rowOff>
    </xdr:from>
    <xdr:to>
      <xdr:col>3</xdr:col>
      <xdr:colOff>381000</xdr:colOff>
      <xdr:row>10</xdr:row>
      <xdr:rowOff>1038225</xdr:rowOff>
    </xdr:to>
    <xdr:pic>
      <xdr:nvPicPr>
        <xdr:cNvPr id="9" name="Рисунок 14" descr="7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57300" y="4857750"/>
          <a:ext cx="400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11</xdr:row>
      <xdr:rowOff>38100</xdr:rowOff>
    </xdr:from>
    <xdr:to>
      <xdr:col>3</xdr:col>
      <xdr:colOff>342900</xdr:colOff>
      <xdr:row>11</xdr:row>
      <xdr:rowOff>933450</xdr:rowOff>
    </xdr:to>
    <xdr:pic>
      <xdr:nvPicPr>
        <xdr:cNvPr id="10" name="Рисунок 15" descr="6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04925" y="5991225"/>
          <a:ext cx="314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26</xdr:row>
      <xdr:rowOff>57150</xdr:rowOff>
    </xdr:from>
    <xdr:to>
      <xdr:col>3</xdr:col>
      <xdr:colOff>371475</xdr:colOff>
      <xdr:row>26</xdr:row>
      <xdr:rowOff>619125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0" y="1423035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27</xdr:row>
      <xdr:rowOff>76200</xdr:rowOff>
    </xdr:from>
    <xdr:to>
      <xdr:col>4</xdr:col>
      <xdr:colOff>9525</xdr:colOff>
      <xdr:row>27</xdr:row>
      <xdr:rowOff>685800</xdr:rowOff>
    </xdr:to>
    <xdr:pic>
      <xdr:nvPicPr>
        <xdr:cNvPr id="12" name="Рисунок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76325" y="14925675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29</xdr:row>
      <xdr:rowOff>57150</xdr:rowOff>
    </xdr:from>
    <xdr:to>
      <xdr:col>3</xdr:col>
      <xdr:colOff>361950</xdr:colOff>
      <xdr:row>29</xdr:row>
      <xdr:rowOff>638175</xdr:rowOff>
    </xdr:to>
    <xdr:pic>
      <xdr:nvPicPr>
        <xdr:cNvPr id="13" name="Рисунок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66825" y="15830550"/>
          <a:ext cx="371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11</xdr:row>
      <xdr:rowOff>95250</xdr:rowOff>
    </xdr:from>
    <xdr:to>
      <xdr:col>1</xdr:col>
      <xdr:colOff>1133475</xdr:colOff>
      <xdr:row>12</xdr:row>
      <xdr:rowOff>495300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3876675" y="4381500"/>
          <a:ext cx="590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13</xdr:row>
      <xdr:rowOff>57150</xdr:rowOff>
    </xdr:from>
    <xdr:to>
      <xdr:col>1</xdr:col>
      <xdr:colOff>1162050</xdr:colOff>
      <xdr:row>14</xdr:row>
      <xdr:rowOff>495300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3895725" y="5524500"/>
          <a:ext cx="600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15</xdr:row>
      <xdr:rowOff>152400</xdr:rowOff>
    </xdr:from>
    <xdr:to>
      <xdr:col>1</xdr:col>
      <xdr:colOff>1162050</xdr:colOff>
      <xdr:row>16</xdr:row>
      <xdr:rowOff>571500</xdr:rowOff>
    </xdr:to>
    <xdr:pic>
      <xdr:nvPicPr>
        <xdr:cNvPr id="3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flipH="1">
          <a:off x="3886200" y="6877050"/>
          <a:ext cx="609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17</xdr:row>
      <xdr:rowOff>104775</xdr:rowOff>
    </xdr:from>
    <xdr:to>
      <xdr:col>1</xdr:col>
      <xdr:colOff>1190625</xdr:colOff>
      <xdr:row>18</xdr:row>
      <xdr:rowOff>552450</xdr:rowOff>
    </xdr:to>
    <xdr:pic>
      <xdr:nvPicPr>
        <xdr:cNvPr id="4" name="Picture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3924300" y="8191500"/>
          <a:ext cx="6096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19</xdr:row>
      <xdr:rowOff>276225</xdr:rowOff>
    </xdr:from>
    <xdr:to>
      <xdr:col>1</xdr:col>
      <xdr:colOff>1333500</xdr:colOff>
      <xdr:row>20</xdr:row>
      <xdr:rowOff>209550</xdr:rowOff>
    </xdr:to>
    <xdr:pic>
      <xdr:nvPicPr>
        <xdr:cNvPr id="5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57625" y="9572625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38</xdr:row>
      <xdr:rowOff>66675</xdr:rowOff>
    </xdr:from>
    <xdr:to>
      <xdr:col>1</xdr:col>
      <xdr:colOff>1333500</xdr:colOff>
      <xdr:row>39</xdr:row>
      <xdr:rowOff>447675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81450" y="19802475"/>
          <a:ext cx="685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24</xdr:row>
      <xdr:rowOff>95250</xdr:rowOff>
    </xdr:from>
    <xdr:to>
      <xdr:col>1</xdr:col>
      <xdr:colOff>1219200</xdr:colOff>
      <xdr:row>24</xdr:row>
      <xdr:rowOff>1200150</xdr:rowOff>
    </xdr:to>
    <xdr:pic>
      <xdr:nvPicPr>
        <xdr:cNvPr id="7" name="Picture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flipH="1">
          <a:off x="4038600" y="11420475"/>
          <a:ext cx="514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85725</xdr:rowOff>
    </xdr:from>
    <xdr:to>
      <xdr:col>1</xdr:col>
      <xdr:colOff>1266825</xdr:colOff>
      <xdr:row>25</xdr:row>
      <xdr:rowOff>1123950</xdr:rowOff>
    </xdr:to>
    <xdr:pic>
      <xdr:nvPicPr>
        <xdr:cNvPr id="8" name="Picture 1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flipH="1">
          <a:off x="4076700" y="12611100"/>
          <a:ext cx="523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26</xdr:row>
      <xdr:rowOff>85725</xdr:rowOff>
    </xdr:from>
    <xdr:to>
      <xdr:col>1</xdr:col>
      <xdr:colOff>1304925</xdr:colOff>
      <xdr:row>27</xdr:row>
      <xdr:rowOff>571500</xdr:rowOff>
    </xdr:to>
    <xdr:pic>
      <xdr:nvPicPr>
        <xdr:cNvPr id="9" name="Picture 1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24325" y="13820775"/>
          <a:ext cx="514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28</xdr:row>
      <xdr:rowOff>38100</xdr:rowOff>
    </xdr:from>
    <xdr:to>
      <xdr:col>1</xdr:col>
      <xdr:colOff>1295400</xdr:colOff>
      <xdr:row>28</xdr:row>
      <xdr:rowOff>1095375</xdr:rowOff>
    </xdr:to>
    <xdr:pic>
      <xdr:nvPicPr>
        <xdr:cNvPr id="10" name="Picture 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flipH="1">
          <a:off x="4114800" y="15001875"/>
          <a:ext cx="514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40</xdr:row>
      <xdr:rowOff>66675</xdr:rowOff>
    </xdr:from>
    <xdr:to>
      <xdr:col>1</xdr:col>
      <xdr:colOff>1114425</xdr:colOff>
      <xdr:row>41</xdr:row>
      <xdr:rowOff>561975</xdr:rowOff>
    </xdr:to>
    <xdr:pic>
      <xdr:nvPicPr>
        <xdr:cNvPr id="11" name="Рисунок 14" descr="Безымянный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33825" y="20955000"/>
          <a:ext cx="514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32</xdr:row>
      <xdr:rowOff>66675</xdr:rowOff>
    </xdr:from>
    <xdr:to>
      <xdr:col>1</xdr:col>
      <xdr:colOff>1266825</xdr:colOff>
      <xdr:row>32</xdr:row>
      <xdr:rowOff>800100</xdr:rowOff>
    </xdr:to>
    <xdr:pic>
      <xdr:nvPicPr>
        <xdr:cNvPr id="12" name="Рисунок 12" descr="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00500" y="16964025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33</xdr:row>
      <xdr:rowOff>238125</xdr:rowOff>
    </xdr:from>
    <xdr:to>
      <xdr:col>1</xdr:col>
      <xdr:colOff>1428750</xdr:colOff>
      <xdr:row>34</xdr:row>
      <xdr:rowOff>400050</xdr:rowOff>
    </xdr:to>
    <xdr:pic>
      <xdr:nvPicPr>
        <xdr:cNvPr id="13" name="Рисунок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62375" y="18030825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11</xdr:row>
      <xdr:rowOff>571500</xdr:rowOff>
    </xdr:from>
    <xdr:to>
      <xdr:col>1</xdr:col>
      <xdr:colOff>1228725</xdr:colOff>
      <xdr:row>12</xdr:row>
      <xdr:rowOff>409575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3362325" y="4857750"/>
          <a:ext cx="60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16</xdr:row>
      <xdr:rowOff>504825</xdr:rowOff>
    </xdr:from>
    <xdr:to>
      <xdr:col>1</xdr:col>
      <xdr:colOff>1190625</xdr:colOff>
      <xdr:row>16</xdr:row>
      <xdr:rowOff>1543050</xdr:rowOff>
    </xdr:to>
    <xdr:pic>
      <xdr:nvPicPr>
        <xdr:cNvPr id="2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3400425" y="8172450"/>
          <a:ext cx="523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3</xdr:row>
      <xdr:rowOff>133350</xdr:rowOff>
    </xdr:from>
    <xdr:to>
      <xdr:col>8</xdr:col>
      <xdr:colOff>657225</xdr:colOff>
      <xdr:row>23</xdr:row>
      <xdr:rowOff>171450</xdr:rowOff>
    </xdr:to>
    <xdr:pic>
      <xdr:nvPicPr>
        <xdr:cNvPr id="1" name="Рисунок 6" descr="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2305050"/>
          <a:ext cx="400050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123825</xdr:rowOff>
    </xdr:from>
    <xdr:to>
      <xdr:col>9</xdr:col>
      <xdr:colOff>457200</xdr:colOff>
      <xdr:row>46</xdr:row>
      <xdr:rowOff>123825</xdr:rowOff>
    </xdr:to>
    <xdr:pic>
      <xdr:nvPicPr>
        <xdr:cNvPr id="2" name="Рисунок 3" descr="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7486650"/>
          <a:ext cx="4505325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50</xdr:row>
      <xdr:rowOff>209550</xdr:rowOff>
    </xdr:from>
    <xdr:to>
      <xdr:col>9</xdr:col>
      <xdr:colOff>457200</xdr:colOff>
      <xdr:row>68</xdr:row>
      <xdr:rowOff>161925</xdr:rowOff>
    </xdr:to>
    <xdr:pic>
      <xdr:nvPicPr>
        <xdr:cNvPr id="3" name="Рисунок 4" descr="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12744450"/>
          <a:ext cx="4248150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G30"/>
  <sheetViews>
    <sheetView tabSelected="1" view="pageBreakPreview" zoomScale="85" zoomScaleNormal="85" zoomScaleSheetLayoutView="85" zoomScalePageLayoutView="0" workbookViewId="0" topLeftCell="A1">
      <selection activeCell="T3" sqref="T3"/>
    </sheetView>
  </sheetViews>
  <sheetFormatPr defaultColWidth="9.00390625" defaultRowHeight="12.75"/>
  <cols>
    <col min="1" max="1" width="3.625" style="4" customWidth="1"/>
    <col min="2" max="2" width="7.00390625" style="4" customWidth="1"/>
    <col min="3" max="3" width="6.125" style="4" customWidth="1"/>
    <col min="4" max="4" width="8.125" style="4" bestFit="1" customWidth="1"/>
    <col min="5" max="5" width="9.25390625" style="4" bestFit="1" customWidth="1"/>
    <col min="6" max="6" width="7.875" style="4" customWidth="1"/>
    <col min="7" max="7" width="8.75390625" style="4" customWidth="1"/>
    <col min="8" max="8" width="22.625" style="4" customWidth="1"/>
    <col min="9" max="9" width="9.875" style="4" bestFit="1" customWidth="1"/>
    <col min="10" max="10" width="25.75390625" style="4" customWidth="1"/>
    <col min="11" max="11" width="10.00390625" style="4" customWidth="1"/>
    <col min="12" max="12" width="11.75390625" style="4" customWidth="1"/>
    <col min="13" max="13" width="9.375" style="4" customWidth="1"/>
    <col min="14" max="14" width="5.75390625" style="4" customWidth="1"/>
    <col min="15" max="15" width="14.00390625" style="83" customWidth="1"/>
    <col min="16" max="18" width="5.875" style="4" customWidth="1"/>
    <col min="19" max="16384" width="9.125" style="4" customWidth="1"/>
  </cols>
  <sheetData>
    <row r="1" spans="2:15" ht="51" customHeight="1">
      <c r="B1" s="226"/>
      <c r="C1" s="227"/>
      <c r="D1" s="227"/>
      <c r="E1" s="227"/>
      <c r="F1" s="227"/>
      <c r="G1" s="227"/>
      <c r="H1" s="227"/>
      <c r="I1" s="230"/>
      <c r="J1" s="230"/>
      <c r="K1" s="230"/>
      <c r="L1" s="230"/>
      <c r="M1" s="230"/>
      <c r="N1" s="230"/>
      <c r="O1" s="231"/>
    </row>
    <row r="2" spans="2:15" ht="79.5" customHeight="1">
      <c r="B2" s="228"/>
      <c r="C2" s="229"/>
      <c r="D2" s="229"/>
      <c r="E2" s="229"/>
      <c r="F2" s="229"/>
      <c r="G2" s="229"/>
      <c r="H2" s="229"/>
      <c r="I2" s="232"/>
      <c r="J2" s="232"/>
      <c r="K2" s="232"/>
      <c r="L2" s="232"/>
      <c r="M2" s="232"/>
      <c r="N2" s="232"/>
      <c r="O2" s="233"/>
    </row>
    <row r="3" spans="2:15" ht="30.75" customHeight="1">
      <c r="B3" s="234" t="s">
        <v>178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</row>
    <row r="4" spans="2:15" ht="13.5" customHeight="1" thickBot="1">
      <c r="B4" s="237" t="s">
        <v>239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</row>
    <row r="5" spans="2:15" ht="54" customHeight="1" thickBot="1">
      <c r="B5" s="240" t="s">
        <v>108</v>
      </c>
      <c r="C5" s="241"/>
      <c r="D5" s="241"/>
      <c r="E5" s="242"/>
      <c r="F5" s="243" t="s">
        <v>1</v>
      </c>
      <c r="G5" s="244"/>
      <c r="H5" s="174" t="s">
        <v>109</v>
      </c>
      <c r="I5" s="243" t="s">
        <v>8</v>
      </c>
      <c r="J5" s="245"/>
      <c r="K5" s="244"/>
      <c r="L5" s="138" t="s">
        <v>11</v>
      </c>
      <c r="M5" s="243" t="s">
        <v>10</v>
      </c>
      <c r="N5" s="244"/>
      <c r="O5" s="141" t="s">
        <v>2</v>
      </c>
    </row>
    <row r="6" spans="2:15" ht="13.5" customHeight="1" thickBot="1">
      <c r="B6" s="203" t="s">
        <v>19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04"/>
    </row>
    <row r="7" spans="2:15" ht="30" customHeight="1" thickBot="1">
      <c r="B7" s="217"/>
      <c r="C7" s="218"/>
      <c r="D7" s="218"/>
      <c r="E7" s="219"/>
      <c r="F7" s="199" t="s">
        <v>13</v>
      </c>
      <c r="G7" s="200"/>
      <c r="H7" s="172" t="s">
        <v>16</v>
      </c>
      <c r="I7" s="210" t="s">
        <v>57</v>
      </c>
      <c r="J7" s="211"/>
      <c r="K7" s="212"/>
      <c r="L7" s="127">
        <v>20</v>
      </c>
      <c r="M7" s="201">
        <v>0.044</v>
      </c>
      <c r="N7" s="202"/>
      <c r="O7" s="125">
        <f>Таблица!D3</f>
        <v>1671.8</v>
      </c>
    </row>
    <row r="8" spans="2:15" ht="30" customHeight="1" thickBot="1">
      <c r="B8" s="220"/>
      <c r="C8" s="221"/>
      <c r="D8" s="221"/>
      <c r="E8" s="222"/>
      <c r="F8" s="199" t="s">
        <v>14</v>
      </c>
      <c r="G8" s="200"/>
      <c r="H8" s="172" t="s">
        <v>17</v>
      </c>
      <c r="I8" s="213"/>
      <c r="J8" s="214"/>
      <c r="K8" s="215"/>
      <c r="L8" s="127">
        <v>23</v>
      </c>
      <c r="M8" s="203">
        <v>0.049</v>
      </c>
      <c r="N8" s="204"/>
      <c r="O8" s="125">
        <f>Таблица!D4</f>
        <v>1929.2</v>
      </c>
    </row>
    <row r="9" spans="2:15" ht="30" customHeight="1" thickBot="1">
      <c r="B9" s="220"/>
      <c r="C9" s="221"/>
      <c r="D9" s="221"/>
      <c r="E9" s="222"/>
      <c r="F9" s="199" t="s">
        <v>15</v>
      </c>
      <c r="G9" s="200"/>
      <c r="H9" s="172" t="s">
        <v>18</v>
      </c>
      <c r="I9" s="213"/>
      <c r="J9" s="214"/>
      <c r="K9" s="215"/>
      <c r="L9" s="127">
        <v>25</v>
      </c>
      <c r="M9" s="203">
        <v>0.048</v>
      </c>
      <c r="N9" s="204"/>
      <c r="O9" s="125">
        <f>Таблица!D5</f>
        <v>2121.6</v>
      </c>
    </row>
    <row r="10" spans="2:15" ht="45" customHeight="1" thickBot="1">
      <c r="B10" s="175"/>
      <c r="C10" s="176"/>
      <c r="D10" s="176"/>
      <c r="E10" s="177"/>
      <c r="F10" s="255" t="s">
        <v>233</v>
      </c>
      <c r="G10" s="256"/>
      <c r="H10" s="172" t="s">
        <v>20</v>
      </c>
      <c r="I10" s="210" t="s">
        <v>214</v>
      </c>
      <c r="J10" s="211"/>
      <c r="K10" s="212"/>
      <c r="L10" s="127">
        <v>31.5</v>
      </c>
      <c r="M10" s="205">
        <v>0.065</v>
      </c>
      <c r="N10" s="206"/>
      <c r="O10" s="125">
        <f>Таблица!D6</f>
        <v>3637.4</v>
      </c>
    </row>
    <row r="11" spans="2:15" ht="45" customHeight="1" thickBot="1">
      <c r="B11" s="183"/>
      <c r="C11" s="184"/>
      <c r="D11" s="184"/>
      <c r="E11" s="185"/>
      <c r="F11" s="255" t="s">
        <v>234</v>
      </c>
      <c r="G11" s="256"/>
      <c r="H11" s="172" t="s">
        <v>21</v>
      </c>
      <c r="I11" s="213"/>
      <c r="J11" s="214"/>
      <c r="K11" s="215"/>
      <c r="L11" s="128">
        <v>34</v>
      </c>
      <c r="M11" s="203">
        <v>0.076</v>
      </c>
      <c r="N11" s="204"/>
      <c r="O11" s="142">
        <f>Таблица!D7</f>
        <v>3909.1</v>
      </c>
    </row>
    <row r="12" spans="2:15" ht="45" customHeight="1" thickBot="1">
      <c r="B12" s="178"/>
      <c r="C12" s="179"/>
      <c r="D12" s="179"/>
      <c r="E12" s="180"/>
      <c r="F12" s="255" t="s">
        <v>240</v>
      </c>
      <c r="G12" s="256"/>
      <c r="H12" s="172" t="s">
        <v>20</v>
      </c>
      <c r="I12" s="210" t="s">
        <v>215</v>
      </c>
      <c r="J12" s="211"/>
      <c r="K12" s="212"/>
      <c r="L12" s="181">
        <v>29</v>
      </c>
      <c r="M12" s="205">
        <v>0.065</v>
      </c>
      <c r="N12" s="206"/>
      <c r="O12" s="182">
        <f>Таблица!D8</f>
        <v>2674.1</v>
      </c>
    </row>
    <row r="13" spans="2:15" ht="45" customHeight="1" thickBot="1">
      <c r="B13" s="178"/>
      <c r="C13" s="179"/>
      <c r="D13" s="179"/>
      <c r="E13" s="180"/>
      <c r="F13" s="255" t="s">
        <v>241</v>
      </c>
      <c r="G13" s="256"/>
      <c r="H13" s="172" t="s">
        <v>21</v>
      </c>
      <c r="I13" s="223"/>
      <c r="J13" s="224"/>
      <c r="K13" s="225"/>
      <c r="L13" s="127">
        <v>32</v>
      </c>
      <c r="M13" s="203">
        <v>0.076</v>
      </c>
      <c r="N13" s="204"/>
      <c r="O13" s="125">
        <f>Таблица!D9</f>
        <v>2917.2</v>
      </c>
    </row>
    <row r="14" spans="2:32" ht="15" customHeight="1" thickBot="1">
      <c r="B14" s="255" t="s">
        <v>22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6"/>
      <c r="Z14" s="1"/>
      <c r="AA14" s="2"/>
      <c r="AB14" s="2"/>
      <c r="AC14" s="2"/>
      <c r="AD14" s="2"/>
      <c r="AE14" s="2"/>
      <c r="AF14" s="1"/>
    </row>
    <row r="15" spans="2:32" ht="42" customHeight="1" thickBot="1">
      <c r="B15" s="207"/>
      <c r="C15" s="208"/>
      <c r="D15" s="208"/>
      <c r="E15" s="209"/>
      <c r="F15" s="199" t="s">
        <v>23</v>
      </c>
      <c r="G15" s="200"/>
      <c r="H15" s="172" t="s">
        <v>25</v>
      </c>
      <c r="I15" s="210" t="s">
        <v>149</v>
      </c>
      <c r="J15" s="211"/>
      <c r="K15" s="212"/>
      <c r="L15" s="127">
        <v>2</v>
      </c>
      <c r="M15" s="201">
        <v>0.006</v>
      </c>
      <c r="N15" s="202"/>
      <c r="O15" s="125">
        <f>Таблица!D29</f>
        <v>399.1</v>
      </c>
      <c r="Z15" s="1"/>
      <c r="AA15" s="2"/>
      <c r="AB15" s="2"/>
      <c r="AC15" s="2"/>
      <c r="AD15" s="2"/>
      <c r="AE15" s="2"/>
      <c r="AF15" s="1"/>
    </row>
    <row r="16" spans="2:32" ht="51.75" customHeight="1" thickBot="1">
      <c r="B16" s="207"/>
      <c r="C16" s="208"/>
      <c r="D16" s="208"/>
      <c r="E16" s="209"/>
      <c r="F16" s="199" t="s">
        <v>24</v>
      </c>
      <c r="G16" s="200"/>
      <c r="H16" s="172" t="s">
        <v>26</v>
      </c>
      <c r="I16" s="210" t="s">
        <v>149</v>
      </c>
      <c r="J16" s="211"/>
      <c r="K16" s="212"/>
      <c r="L16" s="127">
        <v>4</v>
      </c>
      <c r="M16" s="201">
        <v>0.011</v>
      </c>
      <c r="N16" s="202"/>
      <c r="O16" s="125">
        <f>Таблица!D28</f>
        <v>691.6</v>
      </c>
      <c r="R16" s="1"/>
      <c r="S16" s="1"/>
      <c r="T16" s="1"/>
      <c r="U16" s="1"/>
      <c r="V16" s="1"/>
      <c r="W16" s="1"/>
      <c r="Z16" s="1"/>
      <c r="AA16" s="5"/>
      <c r="AB16" s="5"/>
      <c r="AC16" s="5"/>
      <c r="AD16" s="5"/>
      <c r="AE16" s="5"/>
      <c r="AF16" s="1"/>
    </row>
    <row r="17" spans="2:32" ht="54.75" customHeight="1" thickBot="1">
      <c r="B17" s="207"/>
      <c r="C17" s="208"/>
      <c r="D17" s="208"/>
      <c r="E17" s="209"/>
      <c r="F17" s="199" t="s">
        <v>147</v>
      </c>
      <c r="G17" s="200"/>
      <c r="H17" s="172" t="s">
        <v>148</v>
      </c>
      <c r="I17" s="210" t="s">
        <v>149</v>
      </c>
      <c r="J17" s="211"/>
      <c r="K17" s="212"/>
      <c r="L17" s="127">
        <v>3</v>
      </c>
      <c r="M17" s="201">
        <v>0.009</v>
      </c>
      <c r="N17" s="202"/>
      <c r="O17" s="125">
        <f>Таблица!D30</f>
        <v>566.8</v>
      </c>
      <c r="Z17" s="1"/>
      <c r="AA17" s="2"/>
      <c r="AB17" s="2"/>
      <c r="AC17" s="2"/>
      <c r="AD17" s="2"/>
      <c r="AE17" s="2"/>
      <c r="AF17" s="1"/>
    </row>
    <row r="18" spans="2:32" ht="15" customHeight="1" thickBot="1">
      <c r="B18" s="255" t="s">
        <v>27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6"/>
      <c r="R18" s="1"/>
      <c r="S18" s="1"/>
      <c r="T18" s="1"/>
      <c r="U18" s="1"/>
      <c r="V18" s="1"/>
      <c r="W18" s="1"/>
      <c r="Z18" s="1"/>
      <c r="AA18" s="5"/>
      <c r="AB18" s="5"/>
      <c r="AC18" s="5"/>
      <c r="AD18" s="5"/>
      <c r="AE18" s="5"/>
      <c r="AF18" s="1"/>
    </row>
    <row r="19" spans="2:32" ht="65.25" customHeight="1" thickBot="1">
      <c r="B19" s="258"/>
      <c r="C19" s="259"/>
      <c r="D19" s="259"/>
      <c r="E19" s="260"/>
      <c r="F19" s="199" t="s">
        <v>134</v>
      </c>
      <c r="G19" s="200"/>
      <c r="H19" s="126" t="s">
        <v>135</v>
      </c>
      <c r="I19" s="252" t="s">
        <v>136</v>
      </c>
      <c r="J19" s="253"/>
      <c r="K19" s="254"/>
      <c r="L19" s="127">
        <v>1.45</v>
      </c>
      <c r="M19" s="201">
        <v>0.012</v>
      </c>
      <c r="N19" s="202"/>
      <c r="O19" s="125">
        <f>Таблица!D33</f>
        <v>763.1</v>
      </c>
      <c r="R19" s="1"/>
      <c r="S19" s="1"/>
      <c r="T19" s="1"/>
      <c r="U19" s="1"/>
      <c r="V19" s="1"/>
      <c r="W19" s="1"/>
      <c r="Z19" s="1"/>
      <c r="AA19" s="5"/>
      <c r="AB19" s="5"/>
      <c r="AC19" s="5"/>
      <c r="AD19" s="5"/>
      <c r="AE19" s="5"/>
      <c r="AF19" s="1"/>
    </row>
    <row r="20" spans="2:32" ht="15" customHeight="1" thickBot="1">
      <c r="B20" s="255" t="s">
        <v>9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6"/>
      <c r="R20" s="1"/>
      <c r="S20" s="1"/>
      <c r="T20" s="1"/>
      <c r="U20" s="1"/>
      <c r="V20" s="1"/>
      <c r="W20" s="1"/>
      <c r="Z20" s="1"/>
      <c r="AA20" s="5"/>
      <c r="AB20" s="5"/>
      <c r="AC20" s="5"/>
      <c r="AD20" s="5"/>
      <c r="AE20" s="5"/>
      <c r="AF20" s="1"/>
    </row>
    <row r="21" spans="2:32" ht="77.25" customHeight="1" thickBot="1">
      <c r="B21" s="207"/>
      <c r="C21" s="208"/>
      <c r="D21" s="208"/>
      <c r="E21" s="209"/>
      <c r="F21" s="199" t="s">
        <v>28</v>
      </c>
      <c r="G21" s="200"/>
      <c r="H21" s="172" t="s">
        <v>138</v>
      </c>
      <c r="I21" s="252" t="s">
        <v>51</v>
      </c>
      <c r="J21" s="253"/>
      <c r="K21" s="254"/>
      <c r="L21" s="126">
        <v>19.1</v>
      </c>
      <c r="M21" s="201">
        <v>0.037</v>
      </c>
      <c r="N21" s="202"/>
      <c r="O21" s="125">
        <f>Таблица!D16</f>
        <v>2381.6</v>
      </c>
      <c r="R21" s="1"/>
      <c r="S21" s="1"/>
      <c r="T21" s="1"/>
      <c r="U21" s="1"/>
      <c r="V21" s="1"/>
      <c r="W21" s="1"/>
      <c r="Z21" s="1"/>
      <c r="AA21" s="5"/>
      <c r="AB21" s="5"/>
      <c r="AC21" s="5"/>
      <c r="AD21" s="5"/>
      <c r="AE21" s="5"/>
      <c r="AF21" s="1"/>
    </row>
    <row r="22" spans="2:33" ht="84" customHeight="1" thickBot="1">
      <c r="B22" s="207"/>
      <c r="C22" s="208"/>
      <c r="D22" s="208"/>
      <c r="E22" s="209"/>
      <c r="F22" s="199" t="s">
        <v>133</v>
      </c>
      <c r="G22" s="200"/>
      <c r="H22" s="172" t="s">
        <v>206</v>
      </c>
      <c r="I22" s="252" t="s">
        <v>51</v>
      </c>
      <c r="J22" s="253"/>
      <c r="K22" s="254"/>
      <c r="L22" s="126">
        <v>30.2</v>
      </c>
      <c r="M22" s="201">
        <v>0.052</v>
      </c>
      <c r="N22" s="202"/>
      <c r="O22" s="125">
        <f>Таблица!D17</f>
        <v>3196.7</v>
      </c>
      <c r="R22" s="1"/>
      <c r="S22" s="1"/>
      <c r="T22" s="1"/>
      <c r="U22" s="1"/>
      <c r="V22" s="1"/>
      <c r="W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 ht="87" customHeight="1" thickBot="1">
      <c r="B23" s="207"/>
      <c r="C23" s="208"/>
      <c r="D23" s="208"/>
      <c r="E23" s="209"/>
      <c r="F23" s="199" t="s">
        <v>216</v>
      </c>
      <c r="G23" s="200"/>
      <c r="H23" s="172" t="s">
        <v>142</v>
      </c>
      <c r="I23" s="252" t="s">
        <v>51</v>
      </c>
      <c r="J23" s="253"/>
      <c r="K23" s="254"/>
      <c r="L23" s="126">
        <v>31.2</v>
      </c>
      <c r="M23" s="201">
        <v>0.055</v>
      </c>
      <c r="N23" s="202"/>
      <c r="O23" s="125">
        <f>Таблица!D18</f>
        <v>3542.5</v>
      </c>
      <c r="R23" s="1"/>
      <c r="S23" s="1"/>
      <c r="T23" s="1"/>
      <c r="U23" s="1"/>
      <c r="V23" s="1"/>
      <c r="W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ht="80.25" customHeight="1" thickBot="1">
      <c r="B24" s="207"/>
      <c r="C24" s="208"/>
      <c r="D24" s="208"/>
      <c r="E24" s="209"/>
      <c r="F24" s="199" t="s">
        <v>140</v>
      </c>
      <c r="G24" s="200"/>
      <c r="H24" s="172" t="s">
        <v>141</v>
      </c>
      <c r="I24" s="252" t="s">
        <v>51</v>
      </c>
      <c r="J24" s="253"/>
      <c r="K24" s="254"/>
      <c r="L24" s="126">
        <v>37</v>
      </c>
      <c r="M24" s="201">
        <v>0.072</v>
      </c>
      <c r="N24" s="202"/>
      <c r="O24" s="125">
        <f>Таблица!D19</f>
        <v>3967.6</v>
      </c>
      <c r="R24" s="1"/>
      <c r="S24" s="1"/>
      <c r="T24" s="1"/>
      <c r="U24" s="1"/>
      <c r="V24" s="1"/>
      <c r="W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ht="15" customHeight="1" thickBot="1">
      <c r="B25" s="203" t="s">
        <v>29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04"/>
      <c r="Y25" s="1"/>
      <c r="Z25" s="1"/>
      <c r="AA25" s="1"/>
      <c r="AB25" s="1"/>
      <c r="AC25" s="1"/>
      <c r="AD25" s="1"/>
      <c r="AE25" s="1"/>
      <c r="AF25" s="1"/>
      <c r="AG25" s="1"/>
    </row>
    <row r="26" spans="2:33" ht="58.5" customHeight="1" thickBot="1">
      <c r="B26" s="207"/>
      <c r="C26" s="208"/>
      <c r="D26" s="208"/>
      <c r="E26" s="208"/>
      <c r="F26" s="201" t="s">
        <v>50</v>
      </c>
      <c r="G26" s="202"/>
      <c r="H26" s="126" t="s">
        <v>139</v>
      </c>
      <c r="I26" s="252" t="s">
        <v>103</v>
      </c>
      <c r="J26" s="253"/>
      <c r="K26" s="254"/>
      <c r="L26" s="127">
        <v>10.4</v>
      </c>
      <c r="M26" s="201">
        <v>0.019</v>
      </c>
      <c r="N26" s="202"/>
      <c r="O26" s="125">
        <f>Таблица!D20</f>
        <v>1170</v>
      </c>
      <c r="Y26" s="1"/>
      <c r="Z26" s="1"/>
      <c r="AA26" s="1"/>
      <c r="AB26" s="1"/>
      <c r="AC26" s="1"/>
      <c r="AD26" s="1"/>
      <c r="AE26" s="1"/>
      <c r="AF26" s="1"/>
      <c r="AG26" s="1"/>
    </row>
    <row r="27" spans="2:33" ht="12.75" customHeight="1" thickBot="1">
      <c r="B27" s="203" t="s">
        <v>30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04"/>
      <c r="Y27" s="1"/>
      <c r="Z27" s="1"/>
      <c r="AA27" s="1"/>
      <c r="AB27" s="1"/>
      <c r="AC27" s="1"/>
      <c r="AD27" s="1"/>
      <c r="AE27" s="1"/>
      <c r="AF27" s="1"/>
      <c r="AG27" s="1"/>
    </row>
    <row r="28" spans="2:33" ht="62.25" customHeight="1" thickBot="1">
      <c r="B28" s="207"/>
      <c r="C28" s="208"/>
      <c r="D28" s="208"/>
      <c r="E28" s="209"/>
      <c r="F28" s="201" t="s">
        <v>32</v>
      </c>
      <c r="G28" s="202"/>
      <c r="H28" s="126" t="s">
        <v>110</v>
      </c>
      <c r="I28" s="252" t="s">
        <v>52</v>
      </c>
      <c r="J28" s="253"/>
      <c r="K28" s="254"/>
      <c r="L28" s="127">
        <v>5</v>
      </c>
      <c r="M28" s="201">
        <v>0.009</v>
      </c>
      <c r="N28" s="202"/>
      <c r="O28" s="125">
        <f>Таблица!D31</f>
        <v>479.7</v>
      </c>
      <c r="Y28" s="1"/>
      <c r="Z28" s="1"/>
      <c r="AA28" s="1"/>
      <c r="AB28" s="1"/>
      <c r="AC28" s="1"/>
      <c r="AD28" s="1"/>
      <c r="AE28" s="1"/>
      <c r="AF28" s="1"/>
      <c r="AG28" s="1"/>
    </row>
    <row r="29" spans="2:15" ht="14.25" customHeight="1" thickBot="1">
      <c r="B29" s="203" t="s">
        <v>31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04"/>
    </row>
    <row r="30" spans="2:15" ht="44.25" customHeight="1" thickBot="1">
      <c r="B30" s="246"/>
      <c r="C30" s="247"/>
      <c r="D30" s="247"/>
      <c r="E30" s="248"/>
      <c r="F30" s="203" t="s">
        <v>33</v>
      </c>
      <c r="G30" s="204"/>
      <c r="H30" s="173" t="s">
        <v>34</v>
      </c>
      <c r="I30" s="249" t="s">
        <v>58</v>
      </c>
      <c r="J30" s="250"/>
      <c r="K30" s="251"/>
      <c r="L30" s="128">
        <v>2</v>
      </c>
      <c r="M30" s="203">
        <v>0.009</v>
      </c>
      <c r="N30" s="204"/>
      <c r="O30" s="142">
        <f>Таблица!D32</f>
        <v>938.6</v>
      </c>
    </row>
    <row r="31" ht="11.25" customHeight="1"/>
  </sheetData>
  <sheetProtection/>
  <mergeCells count="78">
    <mergeCell ref="M24:N24"/>
    <mergeCell ref="M17:N17"/>
    <mergeCell ref="B23:E23"/>
    <mergeCell ref="F23:G23"/>
    <mergeCell ref="I23:K23"/>
    <mergeCell ref="F17:G17"/>
    <mergeCell ref="I17:K17"/>
    <mergeCell ref="B24:E24"/>
    <mergeCell ref="F24:G24"/>
    <mergeCell ref="I24:K24"/>
    <mergeCell ref="B22:E22"/>
    <mergeCell ref="F22:G22"/>
    <mergeCell ref="B20:O20"/>
    <mergeCell ref="B21:E21"/>
    <mergeCell ref="F21:G21"/>
    <mergeCell ref="B18:O18"/>
    <mergeCell ref="B19:E19"/>
    <mergeCell ref="F19:G19"/>
    <mergeCell ref="I19:K19"/>
    <mergeCell ref="M19:N19"/>
    <mergeCell ref="M23:N23"/>
    <mergeCell ref="B14:O14"/>
    <mergeCell ref="B15:E15"/>
    <mergeCell ref="F15:G15"/>
    <mergeCell ref="M15:N15"/>
    <mergeCell ref="B17:E17"/>
    <mergeCell ref="I22:K22"/>
    <mergeCell ref="M22:N22"/>
    <mergeCell ref="M21:N21"/>
    <mergeCell ref="I16:K16"/>
    <mergeCell ref="B25:O25"/>
    <mergeCell ref="F26:G26"/>
    <mergeCell ref="I26:K26"/>
    <mergeCell ref="M26:N26"/>
    <mergeCell ref="B26:E26"/>
    <mergeCell ref="F10:G10"/>
    <mergeCell ref="F11:G11"/>
    <mergeCell ref="F12:G12"/>
    <mergeCell ref="F13:G13"/>
    <mergeCell ref="I21:K21"/>
    <mergeCell ref="B29:O29"/>
    <mergeCell ref="B30:E30"/>
    <mergeCell ref="F30:G30"/>
    <mergeCell ref="I30:K30"/>
    <mergeCell ref="M30:N30"/>
    <mergeCell ref="B27:O27"/>
    <mergeCell ref="B28:E28"/>
    <mergeCell ref="F28:G28"/>
    <mergeCell ref="I28:K28"/>
    <mergeCell ref="M28:N28"/>
    <mergeCell ref="B1:H2"/>
    <mergeCell ref="I1:O1"/>
    <mergeCell ref="I2:O2"/>
    <mergeCell ref="B3:O3"/>
    <mergeCell ref="B4:O4"/>
    <mergeCell ref="B5:E5"/>
    <mergeCell ref="F5:G5"/>
    <mergeCell ref="I5:K5"/>
    <mergeCell ref="M5:N5"/>
    <mergeCell ref="B16:E16"/>
    <mergeCell ref="M16:N16"/>
    <mergeCell ref="I7:K9"/>
    <mergeCell ref="I15:K15"/>
    <mergeCell ref="B6:O6"/>
    <mergeCell ref="F9:G9"/>
    <mergeCell ref="B7:E9"/>
    <mergeCell ref="I10:K11"/>
    <mergeCell ref="I12:K13"/>
    <mergeCell ref="M10:N10"/>
    <mergeCell ref="F16:G16"/>
    <mergeCell ref="F7:G7"/>
    <mergeCell ref="F8:G8"/>
    <mergeCell ref="M7:N7"/>
    <mergeCell ref="M8:N8"/>
    <mergeCell ref="M9:N9"/>
    <mergeCell ref="M12:N12"/>
    <mergeCell ref="M11:N11"/>
    <mergeCell ref="M13:N13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H30"/>
  <sheetViews>
    <sheetView view="pageBreakPreview" zoomScale="85" zoomScaleNormal="85" zoomScaleSheetLayoutView="85" zoomScalePageLayoutView="0" workbookViewId="0" topLeftCell="A1">
      <selection activeCell="B3" sqref="B3:E3"/>
    </sheetView>
  </sheetViews>
  <sheetFormatPr defaultColWidth="9.00390625" defaultRowHeight="12.75"/>
  <cols>
    <col min="1" max="1" width="3.625" style="4" customWidth="1"/>
    <col min="2" max="2" width="7.00390625" style="4" customWidth="1"/>
    <col min="3" max="3" width="6.125" style="4" customWidth="1"/>
    <col min="4" max="4" width="8.125" style="4" bestFit="1" customWidth="1"/>
    <col min="5" max="5" width="9.25390625" style="4" bestFit="1" customWidth="1"/>
    <col min="6" max="6" width="7.875" style="4" customWidth="1"/>
    <col min="7" max="7" width="8.75390625" style="4" customWidth="1"/>
    <col min="8" max="8" width="12.125" style="4" customWidth="1"/>
    <col min="9" max="9" width="10.625" style="4" customWidth="1"/>
    <col min="10" max="10" width="9.875" style="4" bestFit="1" customWidth="1"/>
    <col min="11" max="11" width="24.75390625" style="4" customWidth="1"/>
    <col min="12" max="12" width="10.00390625" style="4" customWidth="1"/>
    <col min="13" max="13" width="11.75390625" style="4" customWidth="1"/>
    <col min="14" max="14" width="9.375" style="4" customWidth="1"/>
    <col min="15" max="15" width="5.75390625" style="4" customWidth="1"/>
    <col min="16" max="16" width="13.25390625" style="83" customWidth="1"/>
    <col min="17" max="19" width="5.875" style="4" customWidth="1"/>
    <col min="20" max="16384" width="9.125" style="4" customWidth="1"/>
  </cols>
  <sheetData>
    <row r="1" spans="2:16" ht="59.25" customHeight="1">
      <c r="B1" s="226"/>
      <c r="C1" s="227"/>
      <c r="D1" s="227"/>
      <c r="E1" s="227"/>
      <c r="F1" s="227"/>
      <c r="G1" s="227"/>
      <c r="H1" s="227"/>
      <c r="I1" s="230"/>
      <c r="J1" s="230"/>
      <c r="K1" s="230"/>
      <c r="L1" s="230"/>
      <c r="M1" s="230"/>
      <c r="N1" s="230"/>
      <c r="O1" s="230"/>
      <c r="P1" s="230"/>
    </row>
    <row r="2" spans="2:16" ht="79.5" customHeight="1" thickBot="1">
      <c r="B2" s="228"/>
      <c r="C2" s="229"/>
      <c r="D2" s="229"/>
      <c r="E2" s="229"/>
      <c r="F2" s="229"/>
      <c r="G2" s="229"/>
      <c r="H2" s="229"/>
      <c r="I2" s="232"/>
      <c r="J2" s="232"/>
      <c r="K2" s="232"/>
      <c r="L2" s="232"/>
      <c r="M2" s="232"/>
      <c r="N2" s="232"/>
      <c r="O2" s="232"/>
      <c r="P2" s="232"/>
    </row>
    <row r="3" spans="2:16" ht="45.75" customHeight="1" thickBot="1">
      <c r="B3" s="240" t="s">
        <v>108</v>
      </c>
      <c r="C3" s="241"/>
      <c r="D3" s="241"/>
      <c r="E3" s="242"/>
      <c r="F3" s="243" t="s">
        <v>1</v>
      </c>
      <c r="G3" s="244"/>
      <c r="H3" s="243" t="s">
        <v>109</v>
      </c>
      <c r="I3" s="244"/>
      <c r="J3" s="243" t="s">
        <v>8</v>
      </c>
      <c r="K3" s="245"/>
      <c r="L3" s="244"/>
      <c r="M3" s="138" t="s">
        <v>11</v>
      </c>
      <c r="N3" s="243" t="s">
        <v>10</v>
      </c>
      <c r="O3" s="244"/>
      <c r="P3" s="141" t="s">
        <v>2</v>
      </c>
    </row>
    <row r="4" spans="2:16" ht="13.5" customHeight="1" thickBot="1">
      <c r="B4" s="203" t="s">
        <v>35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04"/>
    </row>
    <row r="5" spans="2:16" ht="19.5" customHeight="1" thickBot="1">
      <c r="B5" s="201"/>
      <c r="C5" s="261"/>
      <c r="D5" s="261"/>
      <c r="E5" s="261"/>
      <c r="F5" s="201" t="s">
        <v>36</v>
      </c>
      <c r="G5" s="202"/>
      <c r="H5" s="201" t="s">
        <v>207</v>
      </c>
      <c r="I5" s="202"/>
      <c r="J5" s="265" t="s">
        <v>53</v>
      </c>
      <c r="K5" s="266"/>
      <c r="L5" s="267"/>
      <c r="M5" s="127">
        <v>5</v>
      </c>
      <c r="N5" s="201">
        <v>0.007</v>
      </c>
      <c r="O5" s="202"/>
      <c r="P5" s="125">
        <f>Таблица!D34</f>
        <v>581.1</v>
      </c>
    </row>
    <row r="6" spans="2:16" ht="19.5" customHeight="1" thickBot="1">
      <c r="B6" s="205"/>
      <c r="C6" s="296"/>
      <c r="D6" s="296"/>
      <c r="E6" s="296"/>
      <c r="F6" s="201" t="s">
        <v>37</v>
      </c>
      <c r="G6" s="202"/>
      <c r="H6" s="201" t="s">
        <v>208</v>
      </c>
      <c r="I6" s="202"/>
      <c r="J6" s="299"/>
      <c r="K6" s="300"/>
      <c r="L6" s="301"/>
      <c r="M6" s="127">
        <v>6</v>
      </c>
      <c r="N6" s="201">
        <v>0.008</v>
      </c>
      <c r="O6" s="202"/>
      <c r="P6" s="125">
        <f>Таблица!D35</f>
        <v>646.1</v>
      </c>
    </row>
    <row r="7" spans="2:16" ht="19.5" customHeight="1" thickBot="1">
      <c r="B7" s="205"/>
      <c r="C7" s="296"/>
      <c r="D7" s="296"/>
      <c r="E7" s="296"/>
      <c r="F7" s="201" t="s">
        <v>38</v>
      </c>
      <c r="G7" s="202"/>
      <c r="H7" s="201" t="s">
        <v>209</v>
      </c>
      <c r="I7" s="202"/>
      <c r="J7" s="299"/>
      <c r="K7" s="300"/>
      <c r="L7" s="301"/>
      <c r="M7" s="128">
        <v>7</v>
      </c>
      <c r="N7" s="201">
        <v>0.009</v>
      </c>
      <c r="O7" s="202"/>
      <c r="P7" s="125">
        <f>Таблица!D36</f>
        <v>729.3</v>
      </c>
    </row>
    <row r="8" spans="2:16" ht="19.5" customHeight="1" thickBot="1">
      <c r="B8" s="297"/>
      <c r="C8" s="298"/>
      <c r="D8" s="298"/>
      <c r="E8" s="298"/>
      <c r="F8" s="203" t="s">
        <v>39</v>
      </c>
      <c r="G8" s="204"/>
      <c r="H8" s="201" t="s">
        <v>210</v>
      </c>
      <c r="I8" s="202"/>
      <c r="J8" s="268"/>
      <c r="K8" s="269"/>
      <c r="L8" s="270"/>
      <c r="M8" s="135">
        <v>9</v>
      </c>
      <c r="N8" s="291">
        <v>0.01</v>
      </c>
      <c r="O8" s="292"/>
      <c r="P8" s="142">
        <f>Таблица!D37</f>
        <v>872.3</v>
      </c>
    </row>
    <row r="9" spans="2:16" ht="13.5" customHeight="1" thickBot="1">
      <c r="B9" s="203" t="s">
        <v>79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04"/>
    </row>
    <row r="10" spans="2:16" ht="90" customHeight="1" thickBot="1">
      <c r="B10" s="288"/>
      <c r="C10" s="289"/>
      <c r="D10" s="289"/>
      <c r="E10" s="290"/>
      <c r="F10" s="201" t="s">
        <v>40</v>
      </c>
      <c r="G10" s="202"/>
      <c r="H10" s="201" t="s">
        <v>111</v>
      </c>
      <c r="I10" s="202"/>
      <c r="J10" s="277" t="s">
        <v>54</v>
      </c>
      <c r="K10" s="278"/>
      <c r="L10" s="279"/>
      <c r="M10" s="127">
        <v>28</v>
      </c>
      <c r="N10" s="201">
        <v>0.057</v>
      </c>
      <c r="O10" s="202"/>
      <c r="P10" s="125">
        <f>Таблица!D13</f>
        <v>2542.8</v>
      </c>
    </row>
    <row r="11" spans="2:16" ht="89.25" customHeight="1" thickBot="1">
      <c r="B11" s="288"/>
      <c r="C11" s="289"/>
      <c r="D11" s="289"/>
      <c r="E11" s="290"/>
      <c r="F11" s="201" t="s">
        <v>143</v>
      </c>
      <c r="G11" s="202"/>
      <c r="H11" s="201" t="s">
        <v>144</v>
      </c>
      <c r="I11" s="202"/>
      <c r="J11" s="302" t="s">
        <v>150</v>
      </c>
      <c r="K11" s="278"/>
      <c r="L11" s="279"/>
      <c r="M11" s="127">
        <v>25</v>
      </c>
      <c r="N11" s="201">
        <v>0.066</v>
      </c>
      <c r="O11" s="202"/>
      <c r="P11" s="125">
        <f>Таблица!D14</f>
        <v>2516.8</v>
      </c>
    </row>
    <row r="12" spans="2:16" ht="79.5" customHeight="1" thickBot="1">
      <c r="B12" s="288"/>
      <c r="C12" s="289"/>
      <c r="D12" s="289"/>
      <c r="E12" s="290"/>
      <c r="F12" s="201" t="s">
        <v>145</v>
      </c>
      <c r="G12" s="202"/>
      <c r="H12" s="201" t="s">
        <v>146</v>
      </c>
      <c r="I12" s="202"/>
      <c r="J12" s="302" t="s">
        <v>154</v>
      </c>
      <c r="K12" s="278"/>
      <c r="L12" s="279"/>
      <c r="M12" s="127">
        <v>14</v>
      </c>
      <c r="N12" s="201">
        <v>0.039</v>
      </c>
      <c r="O12" s="202"/>
      <c r="P12" s="125">
        <f>Таблица!D15</f>
        <v>1456</v>
      </c>
    </row>
    <row r="13" spans="2:23" ht="15" customHeight="1" thickBot="1">
      <c r="B13" s="293" t="s">
        <v>78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5"/>
      <c r="W13" s="3"/>
    </row>
    <row r="14" spans="2:21" ht="49.5" customHeight="1" thickBot="1">
      <c r="B14" s="271"/>
      <c r="C14" s="272"/>
      <c r="D14" s="272"/>
      <c r="E14" s="273"/>
      <c r="F14" s="201" t="s">
        <v>41</v>
      </c>
      <c r="G14" s="202"/>
      <c r="H14" s="201" t="s">
        <v>43</v>
      </c>
      <c r="I14" s="202"/>
      <c r="J14" s="277" t="s">
        <v>55</v>
      </c>
      <c r="K14" s="278"/>
      <c r="L14" s="279"/>
      <c r="M14" s="127">
        <v>18</v>
      </c>
      <c r="N14" s="201">
        <v>0.03</v>
      </c>
      <c r="O14" s="202"/>
      <c r="P14" s="125">
        <f>Таблица!D12</f>
        <v>1406.6</v>
      </c>
      <c r="U14" s="3"/>
    </row>
    <row r="15" spans="2:16" ht="51" customHeight="1" thickBot="1">
      <c r="B15" s="274"/>
      <c r="C15" s="275"/>
      <c r="D15" s="275"/>
      <c r="E15" s="276"/>
      <c r="F15" s="201" t="s">
        <v>42</v>
      </c>
      <c r="G15" s="202"/>
      <c r="H15" s="201" t="s">
        <v>111</v>
      </c>
      <c r="I15" s="202"/>
      <c r="J15" s="285"/>
      <c r="K15" s="286"/>
      <c r="L15" s="287"/>
      <c r="M15" s="127">
        <v>36</v>
      </c>
      <c r="N15" s="201">
        <v>0.073</v>
      </c>
      <c r="O15" s="202"/>
      <c r="P15" s="125">
        <f>Таблица!D10</f>
        <v>2900.3</v>
      </c>
    </row>
    <row r="16" spans="2:16" ht="88.5" customHeight="1" thickBot="1">
      <c r="B16" s="271"/>
      <c r="C16" s="283"/>
      <c r="D16" s="283"/>
      <c r="E16" s="284"/>
      <c r="F16" s="201" t="s">
        <v>44</v>
      </c>
      <c r="G16" s="202"/>
      <c r="H16" s="201" t="s">
        <v>112</v>
      </c>
      <c r="I16" s="202"/>
      <c r="J16" s="277" t="s">
        <v>55</v>
      </c>
      <c r="K16" s="278"/>
      <c r="L16" s="279"/>
      <c r="M16" s="127">
        <v>25</v>
      </c>
      <c r="N16" s="201">
        <v>0.056</v>
      </c>
      <c r="O16" s="202"/>
      <c r="P16" s="125">
        <f>Таблица!D11</f>
        <v>2109.9</v>
      </c>
    </row>
    <row r="17" spans="2:33" ht="15" customHeight="1" thickBot="1">
      <c r="B17" s="303" t="s">
        <v>12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5"/>
      <c r="AA17" s="1"/>
      <c r="AB17" s="2"/>
      <c r="AC17" s="2"/>
      <c r="AD17" s="2"/>
      <c r="AE17" s="2"/>
      <c r="AF17" s="2"/>
      <c r="AG17" s="1"/>
    </row>
    <row r="18" spans="2:33" ht="45" customHeight="1" thickBot="1">
      <c r="B18" s="271"/>
      <c r="C18" s="272"/>
      <c r="D18" s="272"/>
      <c r="E18" s="273"/>
      <c r="F18" s="201" t="s">
        <v>83</v>
      </c>
      <c r="G18" s="202"/>
      <c r="H18" s="201" t="s">
        <v>46</v>
      </c>
      <c r="I18" s="202"/>
      <c r="J18" s="277" t="s">
        <v>59</v>
      </c>
      <c r="K18" s="278"/>
      <c r="L18" s="279"/>
      <c r="M18" s="127">
        <v>4</v>
      </c>
      <c r="N18" s="201">
        <v>0.013</v>
      </c>
      <c r="O18" s="202"/>
      <c r="P18" s="125">
        <f>Таблица!D22</f>
        <v>504.4</v>
      </c>
      <c r="AA18" s="1"/>
      <c r="AB18" s="2"/>
      <c r="AC18" s="2"/>
      <c r="AD18" s="2"/>
      <c r="AE18" s="2"/>
      <c r="AF18" s="2"/>
      <c r="AG18" s="1"/>
    </row>
    <row r="19" spans="2:33" ht="49.5" customHeight="1" thickBot="1">
      <c r="B19" s="274"/>
      <c r="C19" s="275"/>
      <c r="D19" s="275"/>
      <c r="E19" s="276"/>
      <c r="F19" s="201" t="s">
        <v>219</v>
      </c>
      <c r="G19" s="202"/>
      <c r="H19" s="201" t="s">
        <v>47</v>
      </c>
      <c r="I19" s="202"/>
      <c r="J19" s="285"/>
      <c r="K19" s="286"/>
      <c r="L19" s="287"/>
      <c r="M19" s="127">
        <v>8</v>
      </c>
      <c r="N19" s="201">
        <v>0.028</v>
      </c>
      <c r="O19" s="202"/>
      <c r="P19" s="125">
        <f>Таблица!D21</f>
        <v>932.1</v>
      </c>
      <c r="S19" s="1"/>
      <c r="T19" s="1"/>
      <c r="U19" s="1"/>
      <c r="V19" s="1"/>
      <c r="W19" s="1"/>
      <c r="X19" s="1"/>
      <c r="AA19" s="1"/>
      <c r="AB19" s="5"/>
      <c r="AC19" s="5"/>
      <c r="AD19" s="5"/>
      <c r="AE19" s="5"/>
      <c r="AF19" s="5"/>
      <c r="AG19" s="1"/>
    </row>
    <row r="20" spans="2:34" ht="15" customHeight="1" thickBot="1">
      <c r="B20" s="203" t="s">
        <v>80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04"/>
      <c r="S20" s="1"/>
      <c r="T20" s="1"/>
      <c r="U20" s="1"/>
      <c r="V20" s="1"/>
      <c r="W20" s="1"/>
      <c r="X20" s="1"/>
      <c r="Z20" s="1"/>
      <c r="AA20" s="1"/>
      <c r="AB20" s="1"/>
      <c r="AC20" s="1"/>
      <c r="AD20" s="1"/>
      <c r="AE20" s="1"/>
      <c r="AF20" s="1"/>
      <c r="AG20" s="1"/>
      <c r="AH20" s="1"/>
    </row>
    <row r="21" spans="2:34" ht="69" customHeight="1" thickBot="1">
      <c r="B21" s="271"/>
      <c r="C21" s="272"/>
      <c r="D21" s="272"/>
      <c r="E21" s="273"/>
      <c r="F21" s="201" t="s">
        <v>48</v>
      </c>
      <c r="G21" s="202"/>
      <c r="H21" s="201" t="s">
        <v>211</v>
      </c>
      <c r="I21" s="202"/>
      <c r="J21" s="265" t="s">
        <v>56</v>
      </c>
      <c r="K21" s="266"/>
      <c r="L21" s="267"/>
      <c r="M21" s="127">
        <v>5.5</v>
      </c>
      <c r="N21" s="201">
        <v>0.04</v>
      </c>
      <c r="O21" s="202"/>
      <c r="P21" s="125">
        <f>Таблица!D23</f>
        <v>955.5</v>
      </c>
      <c r="S21" s="1"/>
      <c r="T21" s="1"/>
      <c r="U21" s="1"/>
      <c r="V21" s="1"/>
      <c r="W21" s="1"/>
      <c r="X21" s="1"/>
      <c r="Z21" s="1"/>
      <c r="AA21" s="1"/>
      <c r="AB21" s="1"/>
      <c r="AC21" s="1"/>
      <c r="AD21" s="1"/>
      <c r="AE21" s="1"/>
      <c r="AF21" s="1"/>
      <c r="AG21" s="1"/>
      <c r="AH21" s="1"/>
    </row>
    <row r="22" spans="2:34" ht="15" customHeight="1" thickBot="1">
      <c r="B22" s="203" t="s">
        <v>81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04"/>
      <c r="Z22" s="1"/>
      <c r="AA22" s="1"/>
      <c r="AB22" s="1"/>
      <c r="AC22" s="1"/>
      <c r="AD22" s="1"/>
      <c r="AE22" s="1"/>
      <c r="AF22" s="1"/>
      <c r="AG22" s="1"/>
      <c r="AH22" s="1"/>
    </row>
    <row r="23" spans="2:34" ht="71.25" customHeight="1" thickBot="1">
      <c r="B23" s="271"/>
      <c r="C23" s="272"/>
      <c r="D23" s="272"/>
      <c r="E23" s="272"/>
      <c r="F23" s="201" t="s">
        <v>49</v>
      </c>
      <c r="G23" s="202"/>
      <c r="H23" s="201"/>
      <c r="I23" s="202"/>
      <c r="J23" s="265" t="s">
        <v>60</v>
      </c>
      <c r="K23" s="266"/>
      <c r="L23" s="267"/>
      <c r="M23" s="127">
        <v>0.1</v>
      </c>
      <c r="N23" s="201">
        <v>0.001</v>
      </c>
      <c r="O23" s="202"/>
      <c r="P23" s="125">
        <f>Таблица!D24</f>
        <v>321.1</v>
      </c>
      <c r="Z23" s="1"/>
      <c r="AA23" s="1"/>
      <c r="AB23" s="1"/>
      <c r="AC23" s="1"/>
      <c r="AD23" s="1"/>
      <c r="AE23" s="1"/>
      <c r="AF23" s="1"/>
      <c r="AG23" s="1"/>
      <c r="AH23" s="1"/>
    </row>
    <row r="24" spans="2:17" ht="15" customHeight="1" thickBot="1">
      <c r="B24" s="203" t="s">
        <v>104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04"/>
      <c r="Q24" s="39"/>
    </row>
    <row r="25" spans="2:17" ht="54" customHeight="1" thickBot="1">
      <c r="B25" s="203"/>
      <c r="C25" s="216"/>
      <c r="D25" s="216"/>
      <c r="E25" s="216"/>
      <c r="F25" s="203" t="s">
        <v>106</v>
      </c>
      <c r="G25" s="204"/>
      <c r="H25" s="203" t="s">
        <v>107</v>
      </c>
      <c r="I25" s="204"/>
      <c r="J25" s="280" t="s">
        <v>105</v>
      </c>
      <c r="K25" s="281"/>
      <c r="L25" s="282"/>
      <c r="M25" s="128">
        <v>8.5</v>
      </c>
      <c r="N25" s="203">
        <v>0.017</v>
      </c>
      <c r="O25" s="204"/>
      <c r="P25" s="142">
        <f>Таблица!D38</f>
        <v>638.3</v>
      </c>
      <c r="Q25" s="79"/>
    </row>
    <row r="26" spans="2:16" ht="15" customHeight="1" thickBot="1">
      <c r="B26" s="201" t="s">
        <v>180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02"/>
    </row>
    <row r="27" spans="2:16" ht="53.25" customHeight="1" thickBot="1">
      <c r="B27" s="262"/>
      <c r="C27" s="263"/>
      <c r="D27" s="263"/>
      <c r="E27" s="264"/>
      <c r="F27" s="203" t="s">
        <v>181</v>
      </c>
      <c r="G27" s="204"/>
      <c r="H27" s="203" t="s">
        <v>182</v>
      </c>
      <c r="I27" s="204"/>
      <c r="J27" s="265" t="s">
        <v>183</v>
      </c>
      <c r="K27" s="266"/>
      <c r="L27" s="267"/>
      <c r="M27" s="128">
        <v>7</v>
      </c>
      <c r="N27" s="203">
        <v>0.014</v>
      </c>
      <c r="O27" s="204"/>
      <c r="P27" s="142">
        <f>Таблица!D26</f>
        <v>712.4</v>
      </c>
    </row>
    <row r="28" spans="2:16" ht="57.75" customHeight="1" thickBot="1">
      <c r="B28" s="16"/>
      <c r="C28" s="17"/>
      <c r="D28" s="17"/>
      <c r="E28" s="17"/>
      <c r="F28" s="203" t="s">
        <v>184</v>
      </c>
      <c r="G28" s="204"/>
      <c r="H28" s="203" t="s">
        <v>185</v>
      </c>
      <c r="I28" s="204"/>
      <c r="J28" s="268"/>
      <c r="K28" s="269"/>
      <c r="L28" s="270"/>
      <c r="M28" s="128">
        <v>10</v>
      </c>
      <c r="N28" s="203">
        <v>0.016</v>
      </c>
      <c r="O28" s="204"/>
      <c r="P28" s="142">
        <f>Таблица!D25</f>
        <v>898.3</v>
      </c>
    </row>
    <row r="29" spans="2:16" ht="15" customHeight="1" thickBot="1">
      <c r="B29" s="201" t="s">
        <v>188</v>
      </c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02"/>
    </row>
    <row r="30" spans="2:16" ht="57" customHeight="1" thickBot="1">
      <c r="B30" s="262"/>
      <c r="C30" s="263"/>
      <c r="D30" s="263"/>
      <c r="E30" s="264"/>
      <c r="F30" s="203" t="s">
        <v>198</v>
      </c>
      <c r="G30" s="204"/>
      <c r="H30" s="203" t="s">
        <v>186</v>
      </c>
      <c r="I30" s="204"/>
      <c r="J30" s="280" t="s">
        <v>187</v>
      </c>
      <c r="K30" s="281"/>
      <c r="L30" s="282"/>
      <c r="M30" s="128">
        <v>2</v>
      </c>
      <c r="N30" s="203">
        <v>0.007</v>
      </c>
      <c r="O30" s="204"/>
      <c r="P30" s="142">
        <f>Таблица!D27</f>
        <v>393.9</v>
      </c>
    </row>
  </sheetData>
  <sheetProtection/>
  <mergeCells count="95">
    <mergeCell ref="J30:L30"/>
    <mergeCell ref="N30:O30"/>
    <mergeCell ref="B18:E19"/>
    <mergeCell ref="N12:O12"/>
    <mergeCell ref="B11:E11"/>
    <mergeCell ref="F11:G11"/>
    <mergeCell ref="H11:I11"/>
    <mergeCell ref="J11:L11"/>
    <mergeCell ref="N11:O11"/>
    <mergeCell ref="B12:E12"/>
    <mergeCell ref="H19:I19"/>
    <mergeCell ref="H14:I14"/>
    <mergeCell ref="F12:G12"/>
    <mergeCell ref="H12:I12"/>
    <mergeCell ref="J12:L12"/>
    <mergeCell ref="B20:P20"/>
    <mergeCell ref="B17:P17"/>
    <mergeCell ref="F18:G18"/>
    <mergeCell ref="H18:I18"/>
    <mergeCell ref="J18:L19"/>
    <mergeCell ref="N15:O15"/>
    <mergeCell ref="N16:O16"/>
    <mergeCell ref="N10:O10"/>
    <mergeCell ref="N18:O18"/>
    <mergeCell ref="F16:G16"/>
    <mergeCell ref="H16:I16"/>
    <mergeCell ref="J3:L3"/>
    <mergeCell ref="N7:O7"/>
    <mergeCell ref="N19:O19"/>
    <mergeCell ref="B9:P9"/>
    <mergeCell ref="J5:L8"/>
    <mergeCell ref="H10:I10"/>
    <mergeCell ref="H7:I7"/>
    <mergeCell ref="H8:I8"/>
    <mergeCell ref="F10:G10"/>
    <mergeCell ref="N14:O14"/>
    <mergeCell ref="F7:G7"/>
    <mergeCell ref="N3:O3"/>
    <mergeCell ref="B10:E10"/>
    <mergeCell ref="N8:O8"/>
    <mergeCell ref="B13:P13"/>
    <mergeCell ref="B5:E8"/>
    <mergeCell ref="N5:O5"/>
    <mergeCell ref="N6:O6"/>
    <mergeCell ref="F5:G5"/>
    <mergeCell ref="F6:G6"/>
    <mergeCell ref="B16:E16"/>
    <mergeCell ref="J16:L16"/>
    <mergeCell ref="J14:L15"/>
    <mergeCell ref="F23:G23"/>
    <mergeCell ref="H23:I23"/>
    <mergeCell ref="B21:E21"/>
    <mergeCell ref="F21:G21"/>
    <mergeCell ref="H21:I21"/>
    <mergeCell ref="F14:G14"/>
    <mergeCell ref="F15:G15"/>
    <mergeCell ref="N23:O23"/>
    <mergeCell ref="F3:G3"/>
    <mergeCell ref="F19:G19"/>
    <mergeCell ref="J25:L25"/>
    <mergeCell ref="B24:P24"/>
    <mergeCell ref="H25:I25"/>
    <mergeCell ref="B3:E3"/>
    <mergeCell ref="H3:I3"/>
    <mergeCell ref="B25:E25"/>
    <mergeCell ref="F25:G25"/>
    <mergeCell ref="B1:H2"/>
    <mergeCell ref="I1:P1"/>
    <mergeCell ref="I2:P2"/>
    <mergeCell ref="B4:P4"/>
    <mergeCell ref="B14:E15"/>
    <mergeCell ref="J10:L10"/>
    <mergeCell ref="H5:I5"/>
    <mergeCell ref="H6:I6"/>
    <mergeCell ref="F8:G8"/>
    <mergeCell ref="H15:I15"/>
    <mergeCell ref="B29:P29"/>
    <mergeCell ref="B30:E30"/>
    <mergeCell ref="F30:G30"/>
    <mergeCell ref="H30:I30"/>
    <mergeCell ref="J21:L21"/>
    <mergeCell ref="J23:L23"/>
    <mergeCell ref="B22:P22"/>
    <mergeCell ref="B23:E23"/>
    <mergeCell ref="N25:O25"/>
    <mergeCell ref="N21:O21"/>
    <mergeCell ref="B26:P26"/>
    <mergeCell ref="B27:E27"/>
    <mergeCell ref="F27:G27"/>
    <mergeCell ref="H27:I27"/>
    <mergeCell ref="N27:O27"/>
    <mergeCell ref="F28:G28"/>
    <mergeCell ref="H28:I28"/>
    <mergeCell ref="J27:L28"/>
    <mergeCell ref="N28:O28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view="pageBreakPreview" zoomScale="85" zoomScaleNormal="85" zoomScaleSheetLayoutView="85" workbookViewId="0" topLeftCell="A1">
      <selection activeCell="A2" sqref="A2:K2"/>
    </sheetView>
  </sheetViews>
  <sheetFormatPr defaultColWidth="9.00390625" defaultRowHeight="12.75"/>
  <cols>
    <col min="1" max="1" width="43.75390625" style="56" customWidth="1"/>
    <col min="2" max="2" width="23.375" style="56" customWidth="1"/>
    <col min="3" max="3" width="13.625" style="56" customWidth="1"/>
    <col min="4" max="4" width="11.625" style="52" customWidth="1"/>
    <col min="5" max="5" width="19.125" style="57" customWidth="1"/>
    <col min="6" max="6" width="11.75390625" style="57" customWidth="1"/>
    <col min="7" max="7" width="18.75390625" style="57" customWidth="1"/>
    <col min="8" max="8" width="11.625" style="57" customWidth="1"/>
    <col min="9" max="9" width="22.25390625" style="57" customWidth="1"/>
    <col min="10" max="10" width="12.125" style="57" customWidth="1"/>
    <col min="11" max="11" width="13.125" style="106" customWidth="1"/>
    <col min="12" max="16384" width="9.125" style="42" customWidth="1"/>
  </cols>
  <sheetData>
    <row r="1" spans="1:11" ht="153" customHeight="1" thickBot="1">
      <c r="A1" s="112"/>
      <c r="B1" s="113"/>
      <c r="C1" s="113"/>
      <c r="D1" s="114"/>
      <c r="E1" s="115"/>
      <c r="F1" s="115"/>
      <c r="G1" s="115"/>
      <c r="H1" s="115"/>
      <c r="I1" s="115"/>
      <c r="J1" s="115"/>
      <c r="K1" s="116"/>
    </row>
    <row r="2" spans="1:11" ht="25.5" customHeight="1" thickBot="1">
      <c r="A2" s="339" t="s">
        <v>101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</row>
    <row r="3" spans="1:11" ht="14.25" customHeight="1" thickBot="1">
      <c r="A3" s="303"/>
      <c r="B3" s="353"/>
      <c r="C3" s="353"/>
      <c r="D3" s="353"/>
      <c r="E3" s="353"/>
      <c r="F3" s="304"/>
      <c r="G3" s="304"/>
      <c r="H3" s="304"/>
      <c r="I3" s="304"/>
      <c r="J3" s="304"/>
      <c r="K3" s="304"/>
    </row>
    <row r="4" spans="1:11" ht="21" customHeight="1">
      <c r="A4" s="360" t="s">
        <v>82</v>
      </c>
      <c r="B4" s="366" t="s">
        <v>83</v>
      </c>
      <c r="C4" s="367"/>
      <c r="D4" s="130" t="s">
        <v>84</v>
      </c>
      <c r="E4" s="131"/>
      <c r="F4" s="409" t="s">
        <v>102</v>
      </c>
      <c r="G4" s="410"/>
      <c r="H4" s="110"/>
      <c r="I4" s="415"/>
      <c r="J4" s="416"/>
      <c r="K4" s="101"/>
    </row>
    <row r="5" spans="1:11" ht="19.5" customHeight="1">
      <c r="A5" s="361"/>
      <c r="B5" s="368" t="s">
        <v>45</v>
      </c>
      <c r="C5" s="369"/>
      <c r="D5" s="417" t="s">
        <v>86</v>
      </c>
      <c r="E5" s="418"/>
      <c r="F5" s="411"/>
      <c r="G5" s="412"/>
      <c r="H5" s="111" t="s">
        <v>48</v>
      </c>
      <c r="I5" s="419" t="s">
        <v>85</v>
      </c>
      <c r="J5" s="420"/>
      <c r="K5" s="102"/>
    </row>
    <row r="6" spans="1:11" ht="18.75" customHeight="1" thickBot="1">
      <c r="A6" s="362"/>
      <c r="B6" s="423" t="s">
        <v>198</v>
      </c>
      <c r="C6" s="421"/>
      <c r="D6" s="421" t="s">
        <v>199</v>
      </c>
      <c r="E6" s="422"/>
      <c r="F6" s="413"/>
      <c r="G6" s="414"/>
      <c r="H6" s="129"/>
      <c r="I6" s="434"/>
      <c r="J6" s="435"/>
      <c r="K6" s="103"/>
    </row>
    <row r="7" spans="1:11" ht="15" customHeight="1" thickBot="1">
      <c r="A7" s="354"/>
      <c r="B7" s="355"/>
      <c r="C7" s="355"/>
      <c r="D7" s="355"/>
      <c r="E7" s="355"/>
      <c r="F7" s="356"/>
      <c r="G7" s="356"/>
      <c r="H7" s="356"/>
      <c r="I7" s="356"/>
      <c r="J7" s="356"/>
      <c r="K7" s="356"/>
    </row>
    <row r="8" spans="1:11" ht="24.75" customHeight="1" thickBot="1">
      <c r="A8" s="339" t="s">
        <v>87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</row>
    <row r="9" spans="1:11" ht="6.75" customHeight="1" hidden="1">
      <c r="A9" s="363"/>
      <c r="B9" s="364"/>
      <c r="C9" s="364"/>
      <c r="D9" s="364"/>
      <c r="E9" s="364"/>
      <c r="F9" s="364"/>
      <c r="G9" s="364"/>
      <c r="H9" s="364"/>
      <c r="I9" s="364"/>
      <c r="J9" s="365"/>
      <c r="K9" s="104"/>
    </row>
    <row r="10" spans="1:11" ht="21.75" customHeight="1" thickBot="1">
      <c r="A10" s="309" t="s">
        <v>88</v>
      </c>
      <c r="B10" s="309" t="s">
        <v>113</v>
      </c>
      <c r="C10" s="309" t="s">
        <v>1</v>
      </c>
      <c r="D10" s="431" t="s">
        <v>89</v>
      </c>
      <c r="E10" s="428" t="s">
        <v>90</v>
      </c>
      <c r="F10" s="429"/>
      <c r="G10" s="429"/>
      <c r="H10" s="429"/>
      <c r="I10" s="429"/>
      <c r="J10" s="430"/>
      <c r="K10" s="357" t="s">
        <v>2</v>
      </c>
    </row>
    <row r="11" spans="1:11" ht="24" customHeight="1" thickBot="1">
      <c r="A11" s="370"/>
      <c r="B11" s="310"/>
      <c r="C11" s="310"/>
      <c r="D11" s="432"/>
      <c r="E11" s="43" t="s">
        <v>91</v>
      </c>
      <c r="F11" s="44" t="s">
        <v>92</v>
      </c>
      <c r="G11" s="43" t="s">
        <v>93</v>
      </c>
      <c r="H11" s="44" t="s">
        <v>92</v>
      </c>
      <c r="I11" s="43" t="s">
        <v>94</v>
      </c>
      <c r="J11" s="44" t="s">
        <v>92</v>
      </c>
      <c r="K11" s="343"/>
    </row>
    <row r="12" spans="1:11" ht="47.25" customHeight="1">
      <c r="A12" s="436" t="s">
        <v>114</v>
      </c>
      <c r="B12" s="344"/>
      <c r="C12" s="344" t="s">
        <v>115</v>
      </c>
      <c r="D12" s="407">
        <v>1</v>
      </c>
      <c r="E12" s="373" t="s">
        <v>42</v>
      </c>
      <c r="F12" s="371">
        <f>D12</f>
        <v>1</v>
      </c>
      <c r="G12" s="58" t="s">
        <v>220</v>
      </c>
      <c r="H12" s="62" t="s">
        <v>95</v>
      </c>
      <c r="I12" s="426"/>
      <c r="J12" s="70"/>
      <c r="K12" s="358">
        <f>'Шкафы и двери'!P15+'Шкафы и двери'!P18+'Шкафы и двери'!P18</f>
        <v>3909.1</v>
      </c>
    </row>
    <row r="13" spans="1:13" ht="45.75" customHeight="1" thickBot="1">
      <c r="A13" s="437"/>
      <c r="B13" s="345"/>
      <c r="C13" s="345"/>
      <c r="D13" s="408"/>
      <c r="E13" s="374"/>
      <c r="F13" s="372"/>
      <c r="G13" s="59" t="s">
        <v>221</v>
      </c>
      <c r="H13" s="63">
        <v>1</v>
      </c>
      <c r="I13" s="427"/>
      <c r="J13" s="71"/>
      <c r="K13" s="359"/>
      <c r="L13" s="45"/>
      <c r="M13" s="45"/>
    </row>
    <row r="14" spans="1:13" ht="51.75" customHeight="1">
      <c r="A14" s="373" t="s">
        <v>117</v>
      </c>
      <c r="B14" s="344"/>
      <c r="C14" s="344" t="s">
        <v>116</v>
      </c>
      <c r="D14" s="407">
        <v>1</v>
      </c>
      <c r="E14" s="373" t="s">
        <v>42</v>
      </c>
      <c r="F14" s="371">
        <f>D14</f>
        <v>1</v>
      </c>
      <c r="G14" s="58" t="s">
        <v>220</v>
      </c>
      <c r="H14" s="64">
        <v>1</v>
      </c>
      <c r="I14" s="375" t="s">
        <v>96</v>
      </c>
      <c r="J14" s="371">
        <f>D14*2</f>
        <v>2</v>
      </c>
      <c r="K14" s="377">
        <f>'Шкафы и двери'!P15+'Шкафы и двери'!P18+'Шкафы и двери'!P18+'Шкафы и двери'!P21+'Шкафы и двери'!P21+'Шкафы и двери'!P23+'Шкафы и двери'!P23</f>
        <v>6462.3</v>
      </c>
      <c r="L14" s="45"/>
      <c r="M14" s="45"/>
    </row>
    <row r="15" spans="1:13" ht="47.25" customHeight="1" thickBot="1">
      <c r="A15" s="374"/>
      <c r="B15" s="345"/>
      <c r="C15" s="345"/>
      <c r="D15" s="408"/>
      <c r="E15" s="374"/>
      <c r="F15" s="372"/>
      <c r="G15" s="59" t="s">
        <v>221</v>
      </c>
      <c r="H15" s="65">
        <v>1</v>
      </c>
      <c r="I15" s="376"/>
      <c r="J15" s="372"/>
      <c r="K15" s="378"/>
      <c r="L15" s="45"/>
      <c r="M15" s="45"/>
    </row>
    <row r="16" spans="1:13" ht="54" customHeight="1">
      <c r="A16" s="389" t="s">
        <v>119</v>
      </c>
      <c r="B16" s="333"/>
      <c r="C16" s="333" t="s">
        <v>118</v>
      </c>
      <c r="D16" s="383">
        <v>1</v>
      </c>
      <c r="E16" s="373" t="s">
        <v>42</v>
      </c>
      <c r="F16" s="320">
        <f>D16</f>
        <v>1</v>
      </c>
      <c r="G16" s="58" t="s">
        <v>220</v>
      </c>
      <c r="H16" s="66">
        <v>2</v>
      </c>
      <c r="I16" s="405"/>
      <c r="J16" s="387"/>
      <c r="K16" s="379">
        <f>'Шкафы и двери'!P15+'Шкафы и двери'!P18+'Шкафы и двери'!P18+'Шкафы и двери'!P18+'Шкафы и двери'!P18</f>
        <v>4917.9</v>
      </c>
      <c r="L16" s="45"/>
      <c r="M16" s="45"/>
    </row>
    <row r="17" spans="1:13" ht="53.25" customHeight="1" thickBot="1">
      <c r="A17" s="390"/>
      <c r="B17" s="334"/>
      <c r="C17" s="334"/>
      <c r="D17" s="384"/>
      <c r="E17" s="374"/>
      <c r="F17" s="346"/>
      <c r="G17" s="59" t="s">
        <v>221</v>
      </c>
      <c r="H17" s="67">
        <v>2</v>
      </c>
      <c r="I17" s="406"/>
      <c r="J17" s="388"/>
      <c r="K17" s="380"/>
      <c r="L17" s="45"/>
      <c r="M17" s="45"/>
    </row>
    <row r="18" spans="1:13" ht="46.5" customHeight="1">
      <c r="A18" s="385" t="s">
        <v>120</v>
      </c>
      <c r="B18" s="333"/>
      <c r="C18" s="333" t="s">
        <v>121</v>
      </c>
      <c r="D18" s="383">
        <v>1</v>
      </c>
      <c r="E18" s="373" t="s">
        <v>42</v>
      </c>
      <c r="F18" s="320">
        <f>D18</f>
        <v>1</v>
      </c>
      <c r="G18" s="60" t="s">
        <v>222</v>
      </c>
      <c r="H18" s="68">
        <v>1</v>
      </c>
      <c r="I18" s="347"/>
      <c r="J18" s="381"/>
      <c r="K18" s="379">
        <f>'Шкафы и двери'!P15+'Шкафы и двери'!P19+'Шкафы и двери'!P19</f>
        <v>4764.5</v>
      </c>
      <c r="L18" s="45"/>
      <c r="M18" s="45"/>
    </row>
    <row r="19" spans="1:13" ht="48.75" customHeight="1" thickBot="1">
      <c r="A19" s="386"/>
      <c r="B19" s="334"/>
      <c r="C19" s="334"/>
      <c r="D19" s="384"/>
      <c r="E19" s="374"/>
      <c r="F19" s="346"/>
      <c r="G19" s="61" t="s">
        <v>223</v>
      </c>
      <c r="H19" s="67">
        <v>1</v>
      </c>
      <c r="I19" s="348"/>
      <c r="J19" s="382"/>
      <c r="K19" s="380"/>
      <c r="L19" s="45"/>
      <c r="M19" s="45"/>
    </row>
    <row r="20" spans="1:13" ht="51.75" customHeight="1">
      <c r="A20" s="389" t="s">
        <v>123</v>
      </c>
      <c r="B20" s="333"/>
      <c r="C20" s="333" t="s">
        <v>122</v>
      </c>
      <c r="D20" s="383">
        <v>1</v>
      </c>
      <c r="E20" s="385" t="s">
        <v>41</v>
      </c>
      <c r="F20" s="320">
        <f>D20</f>
        <v>1</v>
      </c>
      <c r="G20" s="58" t="s">
        <v>220</v>
      </c>
      <c r="H20" s="66">
        <v>1</v>
      </c>
      <c r="I20" s="347"/>
      <c r="J20" s="381"/>
      <c r="K20" s="379">
        <f>'Шкафы и двери'!P14+'Шкафы и двери'!P18+'Шкафы и двери'!P18</f>
        <v>2415.4</v>
      </c>
      <c r="L20" s="45"/>
      <c r="M20" s="45"/>
    </row>
    <row r="21" spans="1:13" ht="41.25" customHeight="1" thickBot="1">
      <c r="A21" s="390"/>
      <c r="B21" s="334"/>
      <c r="C21" s="334"/>
      <c r="D21" s="384"/>
      <c r="E21" s="386"/>
      <c r="F21" s="346"/>
      <c r="G21" s="59" t="s">
        <v>221</v>
      </c>
      <c r="H21" s="69">
        <v>1</v>
      </c>
      <c r="I21" s="348"/>
      <c r="J21" s="382"/>
      <c r="K21" s="380"/>
      <c r="L21" s="45"/>
      <c r="M21" s="45"/>
    </row>
    <row r="22" spans="1:13" ht="27" customHeight="1" thickBot="1">
      <c r="A22" s="339" t="s">
        <v>237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45"/>
      <c r="M22" s="45"/>
    </row>
    <row r="23" spans="1:13" ht="17.25" customHeight="1" thickBot="1">
      <c r="A23" s="370" t="s">
        <v>88</v>
      </c>
      <c r="B23" s="309" t="s">
        <v>113</v>
      </c>
      <c r="C23" s="309" t="s">
        <v>1</v>
      </c>
      <c r="D23" s="393" t="s">
        <v>89</v>
      </c>
      <c r="E23" s="394" t="s">
        <v>90</v>
      </c>
      <c r="F23" s="395"/>
      <c r="G23" s="395"/>
      <c r="H23" s="395"/>
      <c r="I23" s="395"/>
      <c r="J23" s="396"/>
      <c r="K23" s="357" t="s">
        <v>2</v>
      </c>
      <c r="L23" s="45"/>
      <c r="M23" s="45"/>
    </row>
    <row r="24" spans="1:13" ht="22.5" customHeight="1" thickBot="1">
      <c r="A24" s="370"/>
      <c r="B24" s="310"/>
      <c r="C24" s="310"/>
      <c r="D24" s="393"/>
      <c r="E24" s="46" t="s">
        <v>91</v>
      </c>
      <c r="F24" s="47" t="s">
        <v>92</v>
      </c>
      <c r="G24" s="48" t="s">
        <v>93</v>
      </c>
      <c r="H24" s="47" t="s">
        <v>92</v>
      </c>
      <c r="I24" s="48" t="s">
        <v>94</v>
      </c>
      <c r="J24" s="49" t="s">
        <v>92</v>
      </c>
      <c r="K24" s="343"/>
      <c r="L24" s="45"/>
      <c r="M24" s="45"/>
    </row>
    <row r="25" spans="1:13" ht="94.5" customHeight="1" thickBot="1">
      <c r="A25" s="117" t="s">
        <v>125</v>
      </c>
      <c r="B25" s="50"/>
      <c r="C25" s="109" t="s">
        <v>124</v>
      </c>
      <c r="D25" s="108">
        <v>1</v>
      </c>
      <c r="E25" s="74" t="s">
        <v>44</v>
      </c>
      <c r="F25" s="72">
        <f>D25</f>
        <v>1</v>
      </c>
      <c r="G25" s="73" t="s">
        <v>83</v>
      </c>
      <c r="H25" s="72">
        <f>D25</f>
        <v>1</v>
      </c>
      <c r="I25" s="75"/>
      <c r="J25" s="76"/>
      <c r="K25" s="107">
        <f>'Шкафы и двери'!P16+'Шкафы и двери'!P18</f>
        <v>2614.3</v>
      </c>
      <c r="L25" s="45"/>
      <c r="M25" s="45"/>
    </row>
    <row r="26" spans="1:13" ht="95.25" customHeight="1" thickBot="1">
      <c r="A26" s="117" t="s">
        <v>126</v>
      </c>
      <c r="B26" s="50"/>
      <c r="C26" s="109" t="s">
        <v>127</v>
      </c>
      <c r="D26" s="51">
        <v>1</v>
      </c>
      <c r="E26" s="74" t="s">
        <v>44</v>
      </c>
      <c r="F26" s="72">
        <v>1</v>
      </c>
      <c r="G26" s="73" t="s">
        <v>83</v>
      </c>
      <c r="H26" s="72">
        <f>D26</f>
        <v>1</v>
      </c>
      <c r="I26" s="75" t="s">
        <v>96</v>
      </c>
      <c r="J26" s="72">
        <f>D26</f>
        <v>1</v>
      </c>
      <c r="K26" s="107">
        <f>'Шкафы и двери'!P16+'Шкафы и двери'!P18+'Шкафы и двери'!P21+'Шкафы и двери'!P23</f>
        <v>3890.9</v>
      </c>
      <c r="L26" s="45"/>
      <c r="M26" s="45"/>
    </row>
    <row r="27" spans="1:13" ht="48.75" customHeight="1" thickBot="1">
      <c r="A27" s="389" t="s">
        <v>129</v>
      </c>
      <c r="B27" s="333"/>
      <c r="C27" s="333" t="s">
        <v>128</v>
      </c>
      <c r="D27" s="401">
        <v>1</v>
      </c>
      <c r="E27" s="403" t="s">
        <v>44</v>
      </c>
      <c r="F27" s="391">
        <v>1</v>
      </c>
      <c r="G27" s="82" t="s">
        <v>220</v>
      </c>
      <c r="H27" s="72">
        <v>1</v>
      </c>
      <c r="I27" s="337"/>
      <c r="J27" s="335"/>
      <c r="K27" s="349">
        <f>'Шкафы и двери'!P16+'Шкафы и двери'!P18+'Шкафы и двери'!P18</f>
        <v>3118.7</v>
      </c>
      <c r="L27" s="45"/>
      <c r="M27" s="45"/>
    </row>
    <row r="28" spans="1:13" ht="48" customHeight="1" thickBot="1">
      <c r="A28" s="390"/>
      <c r="B28" s="334"/>
      <c r="C28" s="334"/>
      <c r="D28" s="402"/>
      <c r="E28" s="404"/>
      <c r="F28" s="392"/>
      <c r="G28" s="82" t="s">
        <v>221</v>
      </c>
      <c r="H28" s="81">
        <v>1</v>
      </c>
      <c r="I28" s="338"/>
      <c r="J28" s="336"/>
      <c r="K28" s="350"/>
      <c r="L28" s="45"/>
      <c r="M28" s="45"/>
    </row>
    <row r="29" spans="1:13" ht="88.5" customHeight="1" thickBot="1">
      <c r="A29" s="154" t="s">
        <v>130</v>
      </c>
      <c r="B29" s="136"/>
      <c r="C29" s="151" t="s">
        <v>131</v>
      </c>
      <c r="D29" s="155">
        <v>1</v>
      </c>
      <c r="E29" s="140" t="s">
        <v>44</v>
      </c>
      <c r="F29" s="68">
        <v>1</v>
      </c>
      <c r="G29" s="60" t="s">
        <v>224</v>
      </c>
      <c r="H29" s="68">
        <f>D29</f>
        <v>1</v>
      </c>
      <c r="I29" s="137"/>
      <c r="J29" s="156"/>
      <c r="K29" s="134">
        <f>'Шкафы и двери'!P16+'Шкафы и двери'!P19</f>
        <v>3042</v>
      </c>
      <c r="L29" s="45"/>
      <c r="M29" s="45"/>
    </row>
    <row r="30" spans="1:14" ht="27" customHeight="1" thickBot="1">
      <c r="A30" s="339" t="s">
        <v>192</v>
      </c>
      <c r="B30" s="340"/>
      <c r="C30" s="340"/>
      <c r="D30" s="340"/>
      <c r="E30" s="340"/>
      <c r="F30" s="340"/>
      <c r="G30" s="340"/>
      <c r="H30" s="340"/>
      <c r="I30" s="340"/>
      <c r="J30" s="340"/>
      <c r="K30" s="341"/>
      <c r="L30" s="157"/>
      <c r="M30" s="45"/>
      <c r="N30" s="45"/>
    </row>
    <row r="31" spans="1:14" ht="21" customHeight="1" thickBot="1">
      <c r="A31" s="307" t="s">
        <v>88</v>
      </c>
      <c r="B31" s="309" t="s">
        <v>113</v>
      </c>
      <c r="C31" s="311" t="s">
        <v>1</v>
      </c>
      <c r="D31" s="313" t="s">
        <v>89</v>
      </c>
      <c r="E31" s="322" t="s">
        <v>90</v>
      </c>
      <c r="F31" s="322"/>
      <c r="G31" s="322"/>
      <c r="H31" s="322"/>
      <c r="I31" s="322"/>
      <c r="J31" s="322"/>
      <c r="K31" s="342" t="s">
        <v>197</v>
      </c>
      <c r="L31" s="319"/>
      <c r="N31" s="45"/>
    </row>
    <row r="32" spans="1:14" ht="15.75" customHeight="1" thickBot="1">
      <c r="A32" s="308"/>
      <c r="B32" s="310"/>
      <c r="C32" s="312"/>
      <c r="D32" s="314"/>
      <c r="E32" s="158" t="s">
        <v>97</v>
      </c>
      <c r="F32" s="161" t="s">
        <v>92</v>
      </c>
      <c r="G32" s="161" t="s">
        <v>93</v>
      </c>
      <c r="H32" s="158" t="s">
        <v>92</v>
      </c>
      <c r="I32" s="148" t="s">
        <v>94</v>
      </c>
      <c r="J32" s="150" t="s">
        <v>92</v>
      </c>
      <c r="K32" s="343"/>
      <c r="L32" s="319"/>
      <c r="N32" s="45"/>
    </row>
    <row r="33" spans="1:14" ht="70.5" customHeight="1" thickBot="1">
      <c r="A33" s="159" t="s">
        <v>193</v>
      </c>
      <c r="B33" s="139"/>
      <c r="C33" s="153" t="s">
        <v>194</v>
      </c>
      <c r="D33" s="72">
        <v>1</v>
      </c>
      <c r="E33" s="74" t="s">
        <v>181</v>
      </c>
      <c r="F33" s="72">
        <v>1</v>
      </c>
      <c r="G33" s="74" t="s">
        <v>198</v>
      </c>
      <c r="H33" s="72">
        <v>1</v>
      </c>
      <c r="I33" s="351"/>
      <c r="J33" s="352"/>
      <c r="K33" s="160">
        <f>Таблица!D26+Таблица!D27</f>
        <v>1106.3</v>
      </c>
      <c r="L33" s="152"/>
      <c r="N33" s="45"/>
    </row>
    <row r="34" spans="1:14" ht="45.75" customHeight="1" thickBot="1">
      <c r="A34" s="315" t="s">
        <v>195</v>
      </c>
      <c r="B34" s="317"/>
      <c r="C34" s="329" t="s">
        <v>196</v>
      </c>
      <c r="D34" s="320">
        <v>1</v>
      </c>
      <c r="E34" s="329" t="s">
        <v>184</v>
      </c>
      <c r="F34" s="72">
        <v>1</v>
      </c>
      <c r="G34" s="74" t="s">
        <v>225</v>
      </c>
      <c r="H34" s="72">
        <v>1</v>
      </c>
      <c r="I34" s="325"/>
      <c r="J34" s="326"/>
      <c r="K34" s="331">
        <f>Таблица!D25+Таблица!D27+Таблица!D27</f>
        <v>1686.1</v>
      </c>
      <c r="L34" s="306"/>
      <c r="N34" s="45"/>
    </row>
    <row r="35" spans="1:12" ht="43.5" customHeight="1" thickBot="1">
      <c r="A35" s="316"/>
      <c r="B35" s="318"/>
      <c r="C35" s="400"/>
      <c r="D35" s="321"/>
      <c r="E35" s="330"/>
      <c r="F35" s="69">
        <v>1</v>
      </c>
      <c r="G35" s="133" t="s">
        <v>226</v>
      </c>
      <c r="H35" s="69">
        <v>1</v>
      </c>
      <c r="I35" s="327"/>
      <c r="J35" s="328"/>
      <c r="K35" s="332"/>
      <c r="L35" s="306"/>
    </row>
    <row r="36" spans="1:13" ht="27" customHeight="1" thickBot="1">
      <c r="A36" s="339" t="s">
        <v>98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1"/>
      <c r="L36" s="45"/>
      <c r="M36" s="45"/>
    </row>
    <row r="37" spans="1:11" ht="21" customHeight="1" thickBot="1">
      <c r="A37" s="309" t="s">
        <v>88</v>
      </c>
      <c r="B37" s="309" t="s">
        <v>113</v>
      </c>
      <c r="C37" s="309" t="s">
        <v>1</v>
      </c>
      <c r="D37" s="309" t="s">
        <v>99</v>
      </c>
      <c r="E37" s="397" t="s">
        <v>90</v>
      </c>
      <c r="F37" s="398"/>
      <c r="G37" s="398"/>
      <c r="H37" s="398"/>
      <c r="I37" s="398"/>
      <c r="J37" s="399"/>
      <c r="K37" s="342" t="s">
        <v>2</v>
      </c>
    </row>
    <row r="38" spans="1:11" s="52" customFormat="1" ht="15.75" customHeight="1" thickBot="1">
      <c r="A38" s="310"/>
      <c r="B38" s="310"/>
      <c r="C38" s="310"/>
      <c r="D38" s="310"/>
      <c r="E38" s="149" t="s">
        <v>97</v>
      </c>
      <c r="F38" s="149" t="s">
        <v>92</v>
      </c>
      <c r="G38" s="149" t="s">
        <v>100</v>
      </c>
      <c r="H38" s="149" t="s">
        <v>92</v>
      </c>
      <c r="I38" s="148" t="s">
        <v>94</v>
      </c>
      <c r="J38" s="147" t="s">
        <v>92</v>
      </c>
      <c r="K38" s="343"/>
    </row>
    <row r="39" spans="1:11" s="52" customFormat="1" ht="49.5" customHeight="1">
      <c r="A39" s="333" t="s">
        <v>98</v>
      </c>
      <c r="B39" s="333"/>
      <c r="C39" s="333" t="s">
        <v>132</v>
      </c>
      <c r="D39" s="323">
        <v>1</v>
      </c>
      <c r="E39" s="333" t="s">
        <v>40</v>
      </c>
      <c r="F39" s="323">
        <v>1</v>
      </c>
      <c r="G39" s="145" t="s">
        <v>222</v>
      </c>
      <c r="H39" s="143">
        <v>1</v>
      </c>
      <c r="I39" s="325"/>
      <c r="J39" s="326"/>
      <c r="K39" s="379">
        <f>'Шкафы и двери'!P10+'Шкафы и двери'!P19+'Шкафы и двери'!P19</f>
        <v>4407</v>
      </c>
    </row>
    <row r="40" spans="1:11" s="52" customFormat="1" ht="41.25" customHeight="1" thickBot="1">
      <c r="A40" s="334"/>
      <c r="B40" s="334"/>
      <c r="C40" s="334"/>
      <c r="D40" s="324"/>
      <c r="E40" s="334"/>
      <c r="F40" s="324"/>
      <c r="G40" s="146" t="s">
        <v>223</v>
      </c>
      <c r="H40" s="144">
        <v>1</v>
      </c>
      <c r="I40" s="327"/>
      <c r="J40" s="328"/>
      <c r="K40" s="380"/>
    </row>
    <row r="41" spans="1:11" s="52" customFormat="1" ht="43.5" customHeight="1">
      <c r="A41" s="442" t="s">
        <v>98</v>
      </c>
      <c r="B41" s="442"/>
      <c r="C41" s="333" t="s">
        <v>152</v>
      </c>
      <c r="D41" s="424">
        <v>1</v>
      </c>
      <c r="E41" s="433" t="s">
        <v>143</v>
      </c>
      <c r="F41" s="323">
        <v>1</v>
      </c>
      <c r="G41" s="438" t="s">
        <v>153</v>
      </c>
      <c r="H41" s="440">
        <v>1</v>
      </c>
      <c r="I41" s="325"/>
      <c r="J41" s="326"/>
      <c r="K41" s="379">
        <f>'Шкафы и двери'!P11+'Шкафы и двери'!P12</f>
        <v>3972.8</v>
      </c>
    </row>
    <row r="42" spans="1:11" s="52" customFormat="1" ht="51" customHeight="1" thickBot="1">
      <c r="A42" s="334"/>
      <c r="B42" s="334"/>
      <c r="C42" s="334"/>
      <c r="D42" s="425"/>
      <c r="E42" s="400"/>
      <c r="F42" s="324"/>
      <c r="G42" s="439"/>
      <c r="H42" s="441"/>
      <c r="I42" s="327"/>
      <c r="J42" s="328"/>
      <c r="K42" s="380"/>
    </row>
    <row r="43" spans="1:11" ht="15">
      <c r="A43" s="53"/>
      <c r="B43" s="53"/>
      <c r="C43" s="53"/>
      <c r="D43" s="54"/>
      <c r="E43" s="55"/>
      <c r="F43" s="55"/>
      <c r="G43" s="55"/>
      <c r="H43" s="55"/>
      <c r="I43" s="55"/>
      <c r="J43" s="55"/>
      <c r="K43" s="105"/>
    </row>
    <row r="44" spans="1:11" ht="15">
      <c r="A44" s="53"/>
      <c r="B44" s="53"/>
      <c r="C44" s="53"/>
      <c r="D44" s="54"/>
      <c r="E44" s="55"/>
      <c r="F44" s="55"/>
      <c r="G44" s="55"/>
      <c r="H44" s="55"/>
      <c r="I44" s="55"/>
      <c r="J44" s="55"/>
      <c r="K44" s="105"/>
    </row>
    <row r="45" spans="1:11" ht="15">
      <c r="A45" s="53"/>
      <c r="B45" s="53"/>
      <c r="C45" s="53"/>
      <c r="D45" s="54"/>
      <c r="E45" s="55"/>
      <c r="F45" s="55"/>
      <c r="G45" s="55"/>
      <c r="H45" s="55"/>
      <c r="I45" s="55"/>
      <c r="J45" s="55"/>
      <c r="K45" s="105"/>
    </row>
    <row r="46" spans="1:11" ht="15">
      <c r="A46" s="53"/>
      <c r="B46" s="53"/>
      <c r="C46" s="53"/>
      <c r="D46" s="54"/>
      <c r="E46" s="55"/>
      <c r="F46" s="55"/>
      <c r="G46" s="55"/>
      <c r="H46" s="55"/>
      <c r="I46" s="55"/>
      <c r="J46" s="55"/>
      <c r="K46" s="105"/>
    </row>
    <row r="47" spans="1:11" ht="15">
      <c r="A47" s="53"/>
      <c r="B47" s="53"/>
      <c r="C47" s="53"/>
      <c r="D47" s="54"/>
      <c r="E47" s="55"/>
      <c r="F47" s="55"/>
      <c r="G47" s="55"/>
      <c r="H47" s="55"/>
      <c r="I47" s="55"/>
      <c r="J47" s="55"/>
      <c r="K47" s="105"/>
    </row>
    <row r="48" spans="1:11" ht="15">
      <c r="A48" s="53"/>
      <c r="B48" s="53"/>
      <c r="C48" s="53"/>
      <c r="D48" s="54"/>
      <c r="E48" s="55"/>
      <c r="F48" s="55"/>
      <c r="G48" s="55"/>
      <c r="H48" s="55"/>
      <c r="I48" s="55"/>
      <c r="J48" s="55"/>
      <c r="K48" s="105"/>
    </row>
    <row r="49" spans="1:11" ht="15">
      <c r="A49" s="53"/>
      <c r="B49" s="53"/>
      <c r="C49" s="53"/>
      <c r="D49" s="54"/>
      <c r="E49" s="55"/>
      <c r="F49" s="55"/>
      <c r="G49" s="55"/>
      <c r="H49" s="55"/>
      <c r="I49" s="55"/>
      <c r="J49" s="55"/>
      <c r="K49" s="105"/>
    </row>
    <row r="50" spans="1:11" ht="15">
      <c r="A50" s="53"/>
      <c r="B50" s="53"/>
      <c r="C50" s="53"/>
      <c r="D50" s="54"/>
      <c r="E50" s="55"/>
      <c r="F50" s="55"/>
      <c r="G50" s="55"/>
      <c r="H50" s="55"/>
      <c r="I50" s="55"/>
      <c r="J50" s="55"/>
      <c r="K50" s="105"/>
    </row>
    <row r="51" spans="1:11" ht="15">
      <c r="A51" s="53"/>
      <c r="B51" s="53"/>
      <c r="C51" s="53"/>
      <c r="D51" s="54"/>
      <c r="E51" s="55"/>
      <c r="F51" s="55"/>
      <c r="G51" s="55"/>
      <c r="H51" s="55"/>
      <c r="I51" s="55"/>
      <c r="J51" s="55"/>
      <c r="K51" s="105"/>
    </row>
    <row r="52" spans="1:11" ht="15">
      <c r="A52" s="53"/>
      <c r="B52" s="53"/>
      <c r="C52" s="53"/>
      <c r="D52" s="54"/>
      <c r="E52" s="55"/>
      <c r="F52" s="55"/>
      <c r="G52" s="55"/>
      <c r="H52" s="55"/>
      <c r="I52" s="55"/>
      <c r="J52" s="55"/>
      <c r="K52" s="105"/>
    </row>
    <row r="53" spans="1:11" ht="15">
      <c r="A53" s="53"/>
      <c r="B53" s="53"/>
      <c r="C53" s="53"/>
      <c r="D53" s="54"/>
      <c r="E53" s="55"/>
      <c r="F53" s="55"/>
      <c r="G53" s="55"/>
      <c r="H53" s="55"/>
      <c r="I53" s="55"/>
      <c r="J53" s="55"/>
      <c r="K53" s="105"/>
    </row>
    <row r="54" spans="1:11" ht="15">
      <c r="A54" s="53"/>
      <c r="B54" s="53"/>
      <c r="C54" s="53"/>
      <c r="D54" s="54"/>
      <c r="E54" s="55"/>
      <c r="F54" s="55"/>
      <c r="G54" s="55"/>
      <c r="H54" s="55"/>
      <c r="I54" s="55"/>
      <c r="J54" s="55"/>
      <c r="K54" s="105"/>
    </row>
    <row r="55" spans="1:11" ht="15">
      <c r="A55" s="53"/>
      <c r="B55" s="53"/>
      <c r="C55" s="53"/>
      <c r="D55" s="54"/>
      <c r="E55" s="55"/>
      <c r="F55" s="55"/>
      <c r="G55" s="55"/>
      <c r="H55" s="55"/>
      <c r="I55" s="55"/>
      <c r="J55" s="55"/>
      <c r="K55" s="105"/>
    </row>
    <row r="56" spans="1:11" ht="15">
      <c r="A56" s="53"/>
      <c r="B56" s="53"/>
      <c r="C56" s="53"/>
      <c r="D56" s="54"/>
      <c r="E56" s="55"/>
      <c r="F56" s="55"/>
      <c r="G56" s="55"/>
      <c r="H56" s="55"/>
      <c r="I56" s="55"/>
      <c r="J56" s="55"/>
      <c r="K56" s="105"/>
    </row>
    <row r="57" spans="1:11" ht="15">
      <c r="A57" s="53"/>
      <c r="B57" s="53"/>
      <c r="C57" s="53"/>
      <c r="D57" s="54"/>
      <c r="E57" s="55"/>
      <c r="F57" s="55"/>
      <c r="G57" s="55"/>
      <c r="H57" s="55"/>
      <c r="I57" s="55"/>
      <c r="J57" s="55"/>
      <c r="K57" s="105"/>
    </row>
    <row r="58" spans="1:11" ht="15">
      <c r="A58" s="53"/>
      <c r="B58" s="53"/>
      <c r="C58" s="53"/>
      <c r="D58" s="54"/>
      <c r="E58" s="55"/>
      <c r="F58" s="55"/>
      <c r="G58" s="55"/>
      <c r="H58" s="55"/>
      <c r="I58" s="55"/>
      <c r="J58" s="55"/>
      <c r="K58" s="105"/>
    </row>
    <row r="59" spans="1:11" ht="15">
      <c r="A59" s="53"/>
      <c r="B59" s="53"/>
      <c r="C59" s="53"/>
      <c r="D59" s="54"/>
      <c r="E59" s="55"/>
      <c r="F59" s="55"/>
      <c r="G59" s="55"/>
      <c r="H59" s="55"/>
      <c r="I59" s="55"/>
      <c r="J59" s="55"/>
      <c r="K59" s="105"/>
    </row>
    <row r="60" spans="1:11" ht="15">
      <c r="A60" s="53"/>
      <c r="B60" s="53"/>
      <c r="C60" s="53"/>
      <c r="D60" s="54"/>
      <c r="E60" s="55"/>
      <c r="F60" s="55"/>
      <c r="G60" s="55"/>
      <c r="H60" s="55"/>
      <c r="I60" s="55"/>
      <c r="J60" s="55"/>
      <c r="K60" s="105"/>
    </row>
    <row r="61" spans="1:11" ht="15">
      <c r="A61" s="53"/>
      <c r="B61" s="53"/>
      <c r="C61" s="53"/>
      <c r="D61" s="54"/>
      <c r="E61" s="55"/>
      <c r="F61" s="55"/>
      <c r="G61" s="55"/>
      <c r="H61" s="55"/>
      <c r="I61" s="55"/>
      <c r="J61" s="55"/>
      <c r="K61" s="105"/>
    </row>
    <row r="62" spans="1:11" ht="15">
      <c r="A62" s="53"/>
      <c r="B62" s="53"/>
      <c r="C62" s="53"/>
      <c r="D62" s="54"/>
      <c r="E62" s="55"/>
      <c r="F62" s="55"/>
      <c r="G62" s="55"/>
      <c r="H62" s="55"/>
      <c r="I62" s="55"/>
      <c r="J62" s="55"/>
      <c r="K62" s="105"/>
    </row>
    <row r="63" spans="1:11" ht="15">
      <c r="A63" s="53"/>
      <c r="B63" s="53"/>
      <c r="C63" s="53"/>
      <c r="D63" s="54"/>
      <c r="E63" s="55"/>
      <c r="F63" s="55"/>
      <c r="G63" s="55"/>
      <c r="H63" s="55"/>
      <c r="I63" s="55"/>
      <c r="J63" s="55"/>
      <c r="K63" s="105"/>
    </row>
    <row r="64" spans="1:11" ht="15">
      <c r="A64" s="53"/>
      <c r="B64" s="53"/>
      <c r="C64" s="53"/>
      <c r="D64" s="54"/>
      <c r="E64" s="55"/>
      <c r="F64" s="55"/>
      <c r="G64" s="55"/>
      <c r="H64" s="55"/>
      <c r="I64" s="55"/>
      <c r="J64" s="55"/>
      <c r="K64" s="105"/>
    </row>
    <row r="65" spans="1:11" ht="15">
      <c r="A65" s="53"/>
      <c r="B65" s="53"/>
      <c r="C65" s="53"/>
      <c r="D65" s="54"/>
      <c r="E65" s="55"/>
      <c r="F65" s="55"/>
      <c r="G65" s="55"/>
      <c r="H65" s="55"/>
      <c r="I65" s="55"/>
      <c r="J65" s="55"/>
      <c r="K65" s="105"/>
    </row>
    <row r="66" spans="1:11" ht="15">
      <c r="A66" s="53"/>
      <c r="B66" s="53"/>
      <c r="C66" s="53"/>
      <c r="D66" s="54"/>
      <c r="E66" s="55"/>
      <c r="F66" s="55"/>
      <c r="G66" s="55"/>
      <c r="H66" s="55"/>
      <c r="I66" s="55"/>
      <c r="J66" s="55"/>
      <c r="K66" s="105"/>
    </row>
    <row r="67" spans="1:11" ht="15">
      <c r="A67" s="53"/>
      <c r="B67" s="53"/>
      <c r="C67" s="53"/>
      <c r="D67" s="54"/>
      <c r="E67" s="55"/>
      <c r="F67" s="55"/>
      <c r="G67" s="55"/>
      <c r="H67" s="55"/>
      <c r="I67" s="55"/>
      <c r="J67" s="55"/>
      <c r="K67" s="105"/>
    </row>
    <row r="68" spans="1:11" ht="15">
      <c r="A68" s="53"/>
      <c r="B68" s="53"/>
      <c r="C68" s="53"/>
      <c r="D68" s="54"/>
      <c r="E68" s="55"/>
      <c r="F68" s="55"/>
      <c r="G68" s="55"/>
      <c r="H68" s="55"/>
      <c r="I68" s="55"/>
      <c r="J68" s="55"/>
      <c r="K68" s="105"/>
    </row>
    <row r="69" spans="1:11" ht="15">
      <c r="A69" s="53"/>
      <c r="B69" s="53"/>
      <c r="C69" s="53"/>
      <c r="D69" s="54"/>
      <c r="E69" s="55"/>
      <c r="F69" s="55"/>
      <c r="G69" s="55"/>
      <c r="H69" s="55"/>
      <c r="I69" s="55"/>
      <c r="J69" s="55"/>
      <c r="K69" s="105"/>
    </row>
    <row r="70" spans="1:11" ht="15">
      <c r="A70" s="53"/>
      <c r="B70" s="53"/>
      <c r="C70" s="53"/>
      <c r="D70" s="54"/>
      <c r="E70" s="55"/>
      <c r="F70" s="55"/>
      <c r="G70" s="55"/>
      <c r="H70" s="55"/>
      <c r="I70" s="55"/>
      <c r="J70" s="55"/>
      <c r="K70" s="105"/>
    </row>
    <row r="71" spans="1:11" ht="15">
      <c r="A71" s="53"/>
      <c r="B71" s="53"/>
      <c r="C71" s="53"/>
      <c r="D71" s="54"/>
      <c r="E71" s="55"/>
      <c r="F71" s="55"/>
      <c r="G71" s="55"/>
      <c r="H71" s="55"/>
      <c r="I71" s="55"/>
      <c r="J71" s="55"/>
      <c r="K71" s="105"/>
    </row>
    <row r="72" spans="1:11" ht="15">
      <c r="A72" s="53"/>
      <c r="B72" s="53"/>
      <c r="C72" s="53"/>
      <c r="D72" s="54"/>
      <c r="E72" s="55"/>
      <c r="F72" s="55"/>
      <c r="G72" s="55"/>
      <c r="H72" s="55"/>
      <c r="I72" s="55"/>
      <c r="J72" s="55"/>
      <c r="K72" s="105"/>
    </row>
    <row r="73" spans="1:11" ht="15">
      <c r="A73" s="53"/>
      <c r="B73" s="53"/>
      <c r="C73" s="53"/>
      <c r="D73" s="54"/>
      <c r="E73" s="55"/>
      <c r="F73" s="55"/>
      <c r="G73" s="55"/>
      <c r="H73" s="55"/>
      <c r="I73" s="55"/>
      <c r="J73" s="55"/>
      <c r="K73" s="105"/>
    </row>
    <row r="74" spans="1:11" ht="15">
      <c r="A74" s="53"/>
      <c r="B74" s="53"/>
      <c r="C74" s="53"/>
      <c r="D74" s="54"/>
      <c r="E74" s="55"/>
      <c r="F74" s="55"/>
      <c r="G74" s="55"/>
      <c r="H74" s="55"/>
      <c r="I74" s="55"/>
      <c r="J74" s="55"/>
      <c r="K74" s="105"/>
    </row>
    <row r="75" spans="1:11" ht="15">
      <c r="A75" s="53"/>
      <c r="B75" s="53"/>
      <c r="C75" s="53"/>
      <c r="D75" s="54"/>
      <c r="E75" s="55"/>
      <c r="F75" s="55"/>
      <c r="G75" s="55"/>
      <c r="H75" s="55"/>
      <c r="I75" s="55"/>
      <c r="J75" s="55"/>
      <c r="K75" s="105"/>
    </row>
    <row r="76" spans="1:11" ht="15">
      <c r="A76" s="53"/>
      <c r="B76" s="53"/>
      <c r="C76" s="53"/>
      <c r="D76" s="54"/>
      <c r="E76" s="55"/>
      <c r="F76" s="55"/>
      <c r="G76" s="55"/>
      <c r="H76" s="55"/>
      <c r="I76" s="55"/>
      <c r="J76" s="55"/>
      <c r="K76" s="105"/>
    </row>
    <row r="77" spans="1:11" ht="15">
      <c r="A77" s="53"/>
      <c r="B77" s="53"/>
      <c r="C77" s="53"/>
      <c r="D77" s="54"/>
      <c r="E77" s="55"/>
      <c r="F77" s="55"/>
      <c r="G77" s="55"/>
      <c r="H77" s="55"/>
      <c r="I77" s="55"/>
      <c r="J77" s="55"/>
      <c r="K77" s="105"/>
    </row>
    <row r="78" spans="1:11" ht="15">
      <c r="A78" s="53"/>
      <c r="B78" s="53"/>
      <c r="C78" s="53"/>
      <c r="D78" s="54"/>
      <c r="E78" s="55"/>
      <c r="F78" s="55"/>
      <c r="G78" s="55"/>
      <c r="H78" s="55"/>
      <c r="I78" s="55"/>
      <c r="J78" s="55"/>
      <c r="K78" s="105"/>
    </row>
    <row r="79" spans="1:11" ht="15">
      <c r="A79" s="53"/>
      <c r="B79" s="53"/>
      <c r="C79" s="53"/>
      <c r="D79" s="54"/>
      <c r="E79" s="55"/>
      <c r="F79" s="55"/>
      <c r="G79" s="55"/>
      <c r="H79" s="55"/>
      <c r="I79" s="55"/>
      <c r="J79" s="55"/>
      <c r="K79" s="105"/>
    </row>
    <row r="80" spans="1:11" ht="15">
      <c r="A80" s="53"/>
      <c r="B80" s="53"/>
      <c r="C80" s="53"/>
      <c r="D80" s="54"/>
      <c r="E80" s="55"/>
      <c r="F80" s="55"/>
      <c r="G80" s="55"/>
      <c r="H80" s="55"/>
      <c r="I80" s="55"/>
      <c r="J80" s="55"/>
      <c r="K80" s="105"/>
    </row>
    <row r="81" spans="1:11" ht="15">
      <c r="A81" s="53"/>
      <c r="B81" s="53"/>
      <c r="C81" s="53"/>
      <c r="D81" s="54"/>
      <c r="E81" s="55"/>
      <c r="F81" s="55"/>
      <c r="G81" s="55"/>
      <c r="H81" s="55"/>
      <c r="I81" s="55"/>
      <c r="J81" s="55"/>
      <c r="K81" s="105"/>
    </row>
    <row r="82" spans="1:11" ht="15">
      <c r="A82" s="53"/>
      <c r="B82" s="53"/>
      <c r="C82" s="53"/>
      <c r="D82" s="54"/>
      <c r="E82" s="55"/>
      <c r="F82" s="55"/>
      <c r="G82" s="55"/>
      <c r="H82" s="55"/>
      <c r="I82" s="55"/>
      <c r="J82" s="55"/>
      <c r="K82" s="105"/>
    </row>
    <row r="83" spans="1:11" ht="15">
      <c r="A83" s="53"/>
      <c r="B83" s="53"/>
      <c r="C83" s="53"/>
      <c r="D83" s="54"/>
      <c r="E83" s="55"/>
      <c r="F83" s="55"/>
      <c r="G83" s="55"/>
      <c r="H83" s="55"/>
      <c r="I83" s="55"/>
      <c r="J83" s="55"/>
      <c r="K83" s="105"/>
    </row>
    <row r="84" spans="1:11" ht="15">
      <c r="A84" s="53"/>
      <c r="B84" s="53"/>
      <c r="C84" s="53"/>
      <c r="D84" s="54"/>
      <c r="E84" s="55"/>
      <c r="F84" s="55"/>
      <c r="G84" s="55"/>
      <c r="H84" s="55"/>
      <c r="I84" s="55"/>
      <c r="J84" s="55"/>
      <c r="K84" s="105"/>
    </row>
    <row r="85" spans="1:11" ht="15">
      <c r="A85" s="53"/>
      <c r="B85" s="53"/>
      <c r="C85" s="53"/>
      <c r="D85" s="54"/>
      <c r="E85" s="55"/>
      <c r="F85" s="55"/>
      <c r="G85" s="55"/>
      <c r="H85" s="55"/>
      <c r="I85" s="55"/>
      <c r="J85" s="55"/>
      <c r="K85" s="105"/>
    </row>
    <row r="86" spans="1:11" ht="15">
      <c r="A86" s="53"/>
      <c r="B86" s="53"/>
      <c r="C86" s="53"/>
      <c r="D86" s="54"/>
      <c r="E86" s="55"/>
      <c r="F86" s="55"/>
      <c r="G86" s="55"/>
      <c r="H86" s="55"/>
      <c r="I86" s="55"/>
      <c r="J86" s="55"/>
      <c r="K86" s="105"/>
    </row>
    <row r="87" spans="1:11" ht="15">
      <c r="A87" s="53"/>
      <c r="B87" s="53"/>
      <c r="C87" s="53"/>
      <c r="D87" s="54"/>
      <c r="E87" s="55"/>
      <c r="F87" s="55"/>
      <c r="G87" s="55"/>
      <c r="H87" s="55"/>
      <c r="I87" s="55"/>
      <c r="J87" s="55"/>
      <c r="K87" s="105"/>
    </row>
    <row r="88" spans="1:11" ht="15">
      <c r="A88" s="53"/>
      <c r="B88" s="53"/>
      <c r="C88" s="53"/>
      <c r="D88" s="54"/>
      <c r="E88" s="55"/>
      <c r="F88" s="55"/>
      <c r="G88" s="55"/>
      <c r="H88" s="55"/>
      <c r="I88" s="55"/>
      <c r="J88" s="55"/>
      <c r="K88" s="105"/>
    </row>
    <row r="89" spans="1:11" ht="15">
      <c r="A89" s="53"/>
      <c r="B89" s="53"/>
      <c r="C89" s="53"/>
      <c r="D89" s="54"/>
      <c r="E89" s="55"/>
      <c r="F89" s="55"/>
      <c r="G89" s="55"/>
      <c r="H89" s="55"/>
      <c r="I89" s="55"/>
      <c r="J89" s="55"/>
      <c r="K89" s="105"/>
    </row>
    <row r="90" spans="1:11" ht="15">
      <c r="A90" s="53"/>
      <c r="B90" s="53"/>
      <c r="C90" s="53"/>
      <c r="D90" s="54"/>
      <c r="E90" s="55"/>
      <c r="F90" s="55"/>
      <c r="G90" s="55"/>
      <c r="H90" s="55"/>
      <c r="I90" s="55"/>
      <c r="J90" s="55"/>
      <c r="K90" s="105"/>
    </row>
    <row r="91" spans="1:11" ht="15">
      <c r="A91" s="53"/>
      <c r="B91" s="53"/>
      <c r="C91" s="53"/>
      <c r="D91" s="54"/>
      <c r="E91" s="55"/>
      <c r="F91" s="55"/>
      <c r="G91" s="55"/>
      <c r="H91" s="55"/>
      <c r="I91" s="55"/>
      <c r="J91" s="55"/>
      <c r="K91" s="105"/>
    </row>
    <row r="92" spans="1:11" ht="15">
      <c r="A92" s="53"/>
      <c r="B92" s="53"/>
      <c r="C92" s="53"/>
      <c r="D92" s="54"/>
      <c r="E92" s="55"/>
      <c r="F92" s="55"/>
      <c r="G92" s="55"/>
      <c r="H92" s="55"/>
      <c r="I92" s="55"/>
      <c r="J92" s="55"/>
      <c r="K92" s="105"/>
    </row>
  </sheetData>
  <sheetProtection/>
  <mergeCells count="123">
    <mergeCell ref="E41:E42"/>
    <mergeCell ref="F41:F42"/>
    <mergeCell ref="I6:J6"/>
    <mergeCell ref="A12:A13"/>
    <mergeCell ref="K41:K42"/>
    <mergeCell ref="I41:J42"/>
    <mergeCell ref="G41:G42"/>
    <mergeCell ref="H41:H42"/>
    <mergeCell ref="A41:A42"/>
    <mergeCell ref="B41:B42"/>
    <mergeCell ref="C41:C42"/>
    <mergeCell ref="D41:D42"/>
    <mergeCell ref="I12:I13"/>
    <mergeCell ref="C12:C13"/>
    <mergeCell ref="E10:J10"/>
    <mergeCell ref="K39:K40"/>
    <mergeCell ref="D10:D11"/>
    <mergeCell ref="D14:D15"/>
    <mergeCell ref="E14:E15"/>
    <mergeCell ref="F14:F15"/>
    <mergeCell ref="F4:G6"/>
    <mergeCell ref="I4:J4"/>
    <mergeCell ref="D5:E5"/>
    <mergeCell ref="I5:J5"/>
    <mergeCell ref="D6:E6"/>
    <mergeCell ref="B6:C6"/>
    <mergeCell ref="D12:D13"/>
    <mergeCell ref="E12:E13"/>
    <mergeCell ref="F12:F13"/>
    <mergeCell ref="A16:A17"/>
    <mergeCell ref="B16:B17"/>
    <mergeCell ref="D16:D17"/>
    <mergeCell ref="E16:E17"/>
    <mergeCell ref="C39:C40"/>
    <mergeCell ref="D27:D28"/>
    <mergeCell ref="E27:E28"/>
    <mergeCell ref="F16:F17"/>
    <mergeCell ref="I16:I17"/>
    <mergeCell ref="A23:A24"/>
    <mergeCell ref="A18:A19"/>
    <mergeCell ref="B18:B19"/>
    <mergeCell ref="D18:D19"/>
    <mergeCell ref="E18:E19"/>
    <mergeCell ref="A27:A28"/>
    <mergeCell ref="E37:J37"/>
    <mergeCell ref="C34:C35"/>
    <mergeCell ref="E39:E40"/>
    <mergeCell ref="F39:F40"/>
    <mergeCell ref="B27:B28"/>
    <mergeCell ref="D37:D38"/>
    <mergeCell ref="A39:A40"/>
    <mergeCell ref="B39:B40"/>
    <mergeCell ref="C37:C38"/>
    <mergeCell ref="K23:K24"/>
    <mergeCell ref="J20:J21"/>
    <mergeCell ref="A20:A21"/>
    <mergeCell ref="F27:F28"/>
    <mergeCell ref="A37:A38"/>
    <mergeCell ref="B37:B38"/>
    <mergeCell ref="C23:C24"/>
    <mergeCell ref="B23:B24"/>
    <mergeCell ref="D23:D24"/>
    <mergeCell ref="E23:J23"/>
    <mergeCell ref="K14:K15"/>
    <mergeCell ref="K16:K17"/>
    <mergeCell ref="J18:J19"/>
    <mergeCell ref="K18:K19"/>
    <mergeCell ref="K20:K21"/>
    <mergeCell ref="A22:K22"/>
    <mergeCell ref="F18:F19"/>
    <mergeCell ref="D20:D21"/>
    <mergeCell ref="E20:E21"/>
    <mergeCell ref="J16:J17"/>
    <mergeCell ref="A9:J9"/>
    <mergeCell ref="B4:C4"/>
    <mergeCell ref="B5:C5"/>
    <mergeCell ref="A10:A11"/>
    <mergeCell ref="I18:I19"/>
    <mergeCell ref="C18:C19"/>
    <mergeCell ref="J14:J15"/>
    <mergeCell ref="B12:B13"/>
    <mergeCell ref="A14:A15"/>
    <mergeCell ref="I14:I15"/>
    <mergeCell ref="I33:J33"/>
    <mergeCell ref="C14:C15"/>
    <mergeCell ref="C10:C11"/>
    <mergeCell ref="A2:K2"/>
    <mergeCell ref="A3:K3"/>
    <mergeCell ref="A7:K7"/>
    <mergeCell ref="A8:K8"/>
    <mergeCell ref="K10:K11"/>
    <mergeCell ref="K12:K13"/>
    <mergeCell ref="A4:A6"/>
    <mergeCell ref="K31:K32"/>
    <mergeCell ref="B10:B11"/>
    <mergeCell ref="B20:B21"/>
    <mergeCell ref="B14:B15"/>
    <mergeCell ref="C20:C21"/>
    <mergeCell ref="C16:C17"/>
    <mergeCell ref="A30:K30"/>
    <mergeCell ref="F20:F21"/>
    <mergeCell ref="I20:I21"/>
    <mergeCell ref="K27:K28"/>
    <mergeCell ref="D39:D40"/>
    <mergeCell ref="I39:J40"/>
    <mergeCell ref="E34:E35"/>
    <mergeCell ref="I34:J35"/>
    <mergeCell ref="K34:K35"/>
    <mergeCell ref="C27:C28"/>
    <mergeCell ref="J27:J28"/>
    <mergeCell ref="I27:I28"/>
    <mergeCell ref="A36:K36"/>
    <mergeCell ref="K37:K38"/>
    <mergeCell ref="L34:L35"/>
    <mergeCell ref="A31:A32"/>
    <mergeCell ref="B31:B32"/>
    <mergeCell ref="C31:C32"/>
    <mergeCell ref="D31:D32"/>
    <mergeCell ref="A34:A35"/>
    <mergeCell ref="B34:B35"/>
    <mergeCell ref="L31:L32"/>
    <mergeCell ref="D34:D35"/>
    <mergeCell ref="E31:J31"/>
  </mergeCells>
  <printOptions/>
  <pageMargins left="0.2362204724409449" right="0.2362204724409449" top="0" bottom="0" header="0.31496062992125984" footer="0.31496062992125984"/>
  <pageSetup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view="pageBreakPreview" zoomScale="85" zoomScaleNormal="85" zoomScaleSheetLayoutView="85" workbookViewId="0" topLeftCell="A1">
      <selection activeCell="A2" sqref="A2:M2"/>
    </sheetView>
  </sheetViews>
  <sheetFormatPr defaultColWidth="9.00390625" defaultRowHeight="12.75"/>
  <cols>
    <col min="1" max="1" width="35.875" style="56" customWidth="1"/>
    <col min="2" max="2" width="23.375" style="56" customWidth="1"/>
    <col min="3" max="3" width="13.625" style="56" customWidth="1"/>
    <col min="4" max="4" width="10.25390625" style="52" customWidth="1"/>
    <col min="5" max="5" width="14.375" style="57" customWidth="1"/>
    <col min="6" max="6" width="10.125" style="57" customWidth="1"/>
    <col min="7" max="7" width="14.875" style="57" customWidth="1"/>
    <col min="8" max="8" width="11.625" style="57" customWidth="1"/>
    <col min="9" max="9" width="20.375" style="57" customWidth="1"/>
    <col min="10" max="10" width="12.125" style="57" customWidth="1"/>
    <col min="11" max="11" width="18.875" style="57" customWidth="1"/>
    <col min="12" max="12" width="12.125" style="57" customWidth="1"/>
    <col min="13" max="13" width="13.125" style="106" customWidth="1"/>
    <col min="14" max="16384" width="9.125" style="42" customWidth="1"/>
  </cols>
  <sheetData>
    <row r="1" spans="1:13" ht="153" customHeight="1" thickBot="1">
      <c r="A1" s="112"/>
      <c r="B1" s="113"/>
      <c r="C1" s="113"/>
      <c r="D1" s="162"/>
      <c r="E1" s="115"/>
      <c r="F1" s="115"/>
      <c r="G1" s="115"/>
      <c r="H1" s="115"/>
      <c r="I1" s="115"/>
      <c r="J1" s="115"/>
      <c r="K1" s="115"/>
      <c r="L1" s="115"/>
      <c r="M1" s="116"/>
    </row>
    <row r="2" spans="1:13" ht="25.5" customHeight="1" thickBot="1">
      <c r="A2" s="339" t="s">
        <v>204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</row>
    <row r="3" spans="1:13" ht="14.25" customHeight="1" thickBot="1">
      <c r="A3" s="303"/>
      <c r="B3" s="353"/>
      <c r="C3" s="353"/>
      <c r="D3" s="353"/>
      <c r="E3" s="353"/>
      <c r="F3" s="304"/>
      <c r="G3" s="304"/>
      <c r="H3" s="304"/>
      <c r="I3" s="304"/>
      <c r="J3" s="304"/>
      <c r="K3" s="304"/>
      <c r="L3" s="304"/>
      <c r="M3" s="304"/>
    </row>
    <row r="4" spans="1:13" ht="21" customHeight="1">
      <c r="A4" s="360" t="s">
        <v>82</v>
      </c>
      <c r="B4" s="366" t="s">
        <v>83</v>
      </c>
      <c r="C4" s="367"/>
      <c r="D4" s="130" t="s">
        <v>84</v>
      </c>
      <c r="E4" s="131"/>
      <c r="F4" s="409" t="s">
        <v>102</v>
      </c>
      <c r="G4" s="410"/>
      <c r="H4" s="163"/>
      <c r="I4" s="415"/>
      <c r="J4" s="416"/>
      <c r="K4" s="165"/>
      <c r="L4" s="165"/>
      <c r="M4" s="101"/>
    </row>
    <row r="5" spans="1:13" ht="19.5" customHeight="1">
      <c r="A5" s="361"/>
      <c r="B5" s="368" t="s">
        <v>45</v>
      </c>
      <c r="C5" s="369"/>
      <c r="D5" s="417" t="s">
        <v>86</v>
      </c>
      <c r="E5" s="418"/>
      <c r="F5" s="411"/>
      <c r="G5" s="412"/>
      <c r="H5" s="164" t="s">
        <v>48</v>
      </c>
      <c r="I5" s="443" t="s">
        <v>85</v>
      </c>
      <c r="J5" s="444"/>
      <c r="K5" s="166"/>
      <c r="L5" s="166"/>
      <c r="M5" s="102"/>
    </row>
    <row r="6" spans="1:13" ht="18.75" customHeight="1" thickBot="1">
      <c r="A6" s="362"/>
      <c r="B6" s="423" t="s">
        <v>198</v>
      </c>
      <c r="C6" s="421"/>
      <c r="D6" s="421" t="s">
        <v>199</v>
      </c>
      <c r="E6" s="422"/>
      <c r="F6" s="413"/>
      <c r="G6" s="414"/>
      <c r="H6" s="129"/>
      <c r="I6" s="434"/>
      <c r="J6" s="435"/>
      <c r="K6" s="165"/>
      <c r="L6" s="165"/>
      <c r="M6" s="103"/>
    </row>
    <row r="7" spans="1:13" ht="15" customHeight="1" thickBot="1">
      <c r="A7" s="354"/>
      <c r="B7" s="355"/>
      <c r="C7" s="355"/>
      <c r="D7" s="355"/>
      <c r="E7" s="355"/>
      <c r="F7" s="356"/>
      <c r="G7" s="356"/>
      <c r="H7" s="356"/>
      <c r="I7" s="356"/>
      <c r="J7" s="356"/>
      <c r="K7" s="356"/>
      <c r="L7" s="356"/>
      <c r="M7" s="356"/>
    </row>
    <row r="8" spans="1:13" ht="24.75" customHeight="1" thickBot="1">
      <c r="A8" s="339" t="s">
        <v>87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</row>
    <row r="9" spans="1:13" ht="6.75" customHeight="1" hidden="1">
      <c r="A9" s="363"/>
      <c r="B9" s="364"/>
      <c r="C9" s="364"/>
      <c r="D9" s="364"/>
      <c r="E9" s="445"/>
      <c r="F9" s="445"/>
      <c r="G9" s="445"/>
      <c r="H9" s="445"/>
      <c r="I9" s="445"/>
      <c r="J9" s="446"/>
      <c r="K9" s="167"/>
      <c r="L9" s="167"/>
      <c r="M9" s="104"/>
    </row>
    <row r="10" spans="1:13" ht="21.75" customHeight="1" thickBot="1">
      <c r="A10" s="309" t="s">
        <v>88</v>
      </c>
      <c r="B10" s="309" t="s">
        <v>113</v>
      </c>
      <c r="C10" s="309" t="s">
        <v>1</v>
      </c>
      <c r="D10" s="431" t="s">
        <v>89</v>
      </c>
      <c r="E10" s="428" t="s">
        <v>90</v>
      </c>
      <c r="F10" s="429"/>
      <c r="G10" s="429"/>
      <c r="H10" s="429"/>
      <c r="I10" s="429"/>
      <c r="J10" s="429"/>
      <c r="K10" s="429"/>
      <c r="L10" s="430"/>
      <c r="M10" s="357" t="s">
        <v>2</v>
      </c>
    </row>
    <row r="11" spans="1:13" ht="24" customHeight="1" thickBot="1">
      <c r="A11" s="370"/>
      <c r="B11" s="310"/>
      <c r="C11" s="310"/>
      <c r="D11" s="432"/>
      <c r="E11" s="169" t="s">
        <v>91</v>
      </c>
      <c r="F11" s="168" t="s">
        <v>92</v>
      </c>
      <c r="G11" s="169" t="s">
        <v>93</v>
      </c>
      <c r="H11" s="168" t="s">
        <v>92</v>
      </c>
      <c r="I11" s="169" t="s">
        <v>94</v>
      </c>
      <c r="J11" s="168" t="s">
        <v>92</v>
      </c>
      <c r="K11" s="168" t="s">
        <v>205</v>
      </c>
      <c r="L11" s="168" t="s">
        <v>92</v>
      </c>
      <c r="M11" s="343"/>
    </row>
    <row r="12" spans="1:15" ht="99.75" customHeight="1">
      <c r="A12" s="373" t="s">
        <v>117</v>
      </c>
      <c r="B12" s="344"/>
      <c r="C12" s="344" t="s">
        <v>116</v>
      </c>
      <c r="D12" s="407">
        <v>1</v>
      </c>
      <c r="E12" s="373" t="s">
        <v>42</v>
      </c>
      <c r="F12" s="371">
        <f>D12</f>
        <v>1</v>
      </c>
      <c r="G12" s="58" t="s">
        <v>220</v>
      </c>
      <c r="H12" s="64">
        <v>1</v>
      </c>
      <c r="I12" s="375" t="s">
        <v>96</v>
      </c>
      <c r="J12" s="371">
        <f>D12*2</f>
        <v>2</v>
      </c>
      <c r="K12" s="375" t="s">
        <v>106</v>
      </c>
      <c r="L12" s="371">
        <v>2</v>
      </c>
      <c r="M12" s="377">
        <f>'Шкафы и двери'!P15+'Шкафы и двери'!P18+'Шкафы и двери'!P18+'Шкафы и двери'!P21+'Шкафы и двери'!P21+'Шкафы и двери'!P23+'Шкафы и двери'!P23+Таблица!D38+Таблица!D38</f>
        <v>7738.9</v>
      </c>
      <c r="N12" s="45"/>
      <c r="O12" s="45"/>
    </row>
    <row r="13" spans="1:15" ht="99.75" customHeight="1" thickBot="1">
      <c r="A13" s="374"/>
      <c r="B13" s="345"/>
      <c r="C13" s="345"/>
      <c r="D13" s="408"/>
      <c r="E13" s="374"/>
      <c r="F13" s="372"/>
      <c r="G13" s="59" t="s">
        <v>221</v>
      </c>
      <c r="H13" s="65">
        <v>1</v>
      </c>
      <c r="I13" s="376"/>
      <c r="J13" s="372"/>
      <c r="K13" s="376"/>
      <c r="L13" s="372"/>
      <c r="M13" s="378"/>
      <c r="N13" s="45"/>
      <c r="O13" s="45"/>
    </row>
    <row r="14" spans="1:15" ht="27" customHeight="1" thickBot="1">
      <c r="A14" s="339" t="s">
        <v>236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45"/>
      <c r="O14" s="45"/>
    </row>
    <row r="15" spans="1:15" ht="17.25" customHeight="1" thickBot="1">
      <c r="A15" s="370" t="s">
        <v>88</v>
      </c>
      <c r="B15" s="309" t="s">
        <v>113</v>
      </c>
      <c r="C15" s="309" t="s">
        <v>1</v>
      </c>
      <c r="D15" s="393" t="s">
        <v>89</v>
      </c>
      <c r="E15" s="447" t="s">
        <v>90</v>
      </c>
      <c r="F15" s="448"/>
      <c r="G15" s="448"/>
      <c r="H15" s="448"/>
      <c r="I15" s="448"/>
      <c r="J15" s="448"/>
      <c r="K15" s="448"/>
      <c r="L15" s="449"/>
      <c r="M15" s="357" t="s">
        <v>2</v>
      </c>
      <c r="N15" s="45"/>
      <c r="O15" s="45"/>
    </row>
    <row r="16" spans="1:15" ht="22.5" customHeight="1" thickBot="1">
      <c r="A16" s="370"/>
      <c r="B16" s="310"/>
      <c r="C16" s="310"/>
      <c r="D16" s="393"/>
      <c r="E16" s="169" t="s">
        <v>91</v>
      </c>
      <c r="F16" s="168" t="s">
        <v>92</v>
      </c>
      <c r="G16" s="169" t="s">
        <v>93</v>
      </c>
      <c r="H16" s="168" t="s">
        <v>92</v>
      </c>
      <c r="I16" s="169" t="s">
        <v>94</v>
      </c>
      <c r="J16" s="168" t="s">
        <v>92</v>
      </c>
      <c r="K16" s="168" t="s">
        <v>205</v>
      </c>
      <c r="L16" s="168" t="s">
        <v>92</v>
      </c>
      <c r="M16" s="343"/>
      <c r="N16" s="45"/>
      <c r="O16" s="45"/>
    </row>
    <row r="17" spans="1:15" ht="159" customHeight="1" thickBot="1">
      <c r="A17" s="117" t="s">
        <v>126</v>
      </c>
      <c r="B17" s="50"/>
      <c r="C17" s="109" t="s">
        <v>127</v>
      </c>
      <c r="D17" s="51">
        <v>1</v>
      </c>
      <c r="E17" s="74" t="s">
        <v>44</v>
      </c>
      <c r="F17" s="72">
        <v>1</v>
      </c>
      <c r="G17" s="73" t="s">
        <v>83</v>
      </c>
      <c r="H17" s="72">
        <f>D17</f>
        <v>1</v>
      </c>
      <c r="I17" s="75" t="s">
        <v>96</v>
      </c>
      <c r="J17" s="72">
        <f>D17</f>
        <v>1</v>
      </c>
      <c r="K17" s="171" t="s">
        <v>106</v>
      </c>
      <c r="L17" s="72">
        <v>1</v>
      </c>
      <c r="M17" s="107">
        <f>'Шкафы и двери'!P16+'Шкафы и двери'!P18+'Шкафы и двери'!P21+'Шкафы и двери'!P23+Таблица!D38</f>
        <v>4529.2</v>
      </c>
      <c r="N17" s="45"/>
      <c r="O17" s="45"/>
    </row>
    <row r="18" spans="1:13" ht="15">
      <c r="A18" s="53"/>
      <c r="B18" s="53"/>
      <c r="C18" s="53"/>
      <c r="D18" s="54"/>
      <c r="E18" s="55"/>
      <c r="F18" s="55"/>
      <c r="G18" s="55"/>
      <c r="H18" s="55"/>
      <c r="I18" s="55"/>
      <c r="J18" s="55"/>
      <c r="K18" s="170"/>
      <c r="L18" s="55"/>
      <c r="M18" s="105"/>
    </row>
    <row r="19" spans="1:13" ht="15">
      <c r="A19" s="53"/>
      <c r="B19" s="53"/>
      <c r="C19" s="53"/>
      <c r="D19" s="54"/>
      <c r="E19" s="55"/>
      <c r="F19" s="55"/>
      <c r="G19" s="55"/>
      <c r="H19" s="55"/>
      <c r="I19" s="55"/>
      <c r="J19" s="55"/>
      <c r="K19" s="55"/>
      <c r="L19" s="55"/>
      <c r="M19" s="105"/>
    </row>
    <row r="20" spans="1:13" ht="15">
      <c r="A20" s="53"/>
      <c r="B20" s="53"/>
      <c r="C20" s="53"/>
      <c r="D20" s="54"/>
      <c r="E20" s="55"/>
      <c r="F20" s="55"/>
      <c r="G20" s="55"/>
      <c r="H20" s="55"/>
      <c r="I20" s="55"/>
      <c r="J20" s="55"/>
      <c r="K20" s="55"/>
      <c r="L20" s="55"/>
      <c r="M20" s="105"/>
    </row>
    <row r="21" spans="1:13" ht="15">
      <c r="A21" s="53"/>
      <c r="B21" s="53"/>
      <c r="C21" s="53"/>
      <c r="D21" s="54"/>
      <c r="E21" s="55"/>
      <c r="F21" s="55"/>
      <c r="G21" s="55"/>
      <c r="H21" s="55"/>
      <c r="I21" s="55"/>
      <c r="J21" s="55"/>
      <c r="K21" s="55"/>
      <c r="L21" s="55"/>
      <c r="M21" s="105"/>
    </row>
    <row r="22" spans="1:13" ht="15">
      <c r="A22" s="53"/>
      <c r="B22" s="53"/>
      <c r="C22" s="53"/>
      <c r="D22" s="54"/>
      <c r="E22" s="55"/>
      <c r="F22" s="55"/>
      <c r="G22" s="55"/>
      <c r="H22" s="55"/>
      <c r="I22" s="55"/>
      <c r="J22" s="55"/>
      <c r="K22" s="55"/>
      <c r="L22" s="55"/>
      <c r="M22" s="105"/>
    </row>
    <row r="23" spans="1:13" ht="15">
      <c r="A23" s="53"/>
      <c r="B23" s="53"/>
      <c r="C23" s="53"/>
      <c r="D23" s="54"/>
      <c r="E23" s="55"/>
      <c r="F23" s="55"/>
      <c r="G23" s="55"/>
      <c r="H23" s="55"/>
      <c r="I23" s="55"/>
      <c r="J23" s="55"/>
      <c r="K23" s="55"/>
      <c r="L23" s="55"/>
      <c r="M23" s="105"/>
    </row>
    <row r="24" spans="1:13" ht="15">
      <c r="A24" s="53"/>
      <c r="B24" s="53"/>
      <c r="C24" s="53"/>
      <c r="D24" s="54"/>
      <c r="E24" s="55"/>
      <c r="F24" s="55"/>
      <c r="G24" s="55"/>
      <c r="H24" s="55"/>
      <c r="I24" s="55"/>
      <c r="J24" s="55"/>
      <c r="K24" s="55"/>
      <c r="L24" s="55"/>
      <c r="M24" s="105"/>
    </row>
    <row r="25" spans="1:13" ht="15">
      <c r="A25" s="53"/>
      <c r="B25" s="53"/>
      <c r="C25" s="53"/>
      <c r="D25" s="54"/>
      <c r="E25" s="55"/>
      <c r="F25" s="55"/>
      <c r="G25" s="55"/>
      <c r="H25" s="55"/>
      <c r="I25" s="55"/>
      <c r="J25" s="55"/>
      <c r="K25" s="55"/>
      <c r="L25" s="55"/>
      <c r="M25" s="105"/>
    </row>
    <row r="26" spans="1:13" ht="15">
      <c r="A26" s="53"/>
      <c r="B26" s="53"/>
      <c r="C26" s="53"/>
      <c r="D26" s="54"/>
      <c r="E26" s="55"/>
      <c r="F26" s="55"/>
      <c r="G26" s="55"/>
      <c r="H26" s="55"/>
      <c r="I26" s="55"/>
      <c r="J26" s="55"/>
      <c r="K26" s="55"/>
      <c r="L26" s="55"/>
      <c r="M26" s="105"/>
    </row>
    <row r="27" spans="1:13" ht="15">
      <c r="A27" s="53"/>
      <c r="B27" s="53"/>
      <c r="C27" s="53"/>
      <c r="D27" s="54"/>
      <c r="E27" s="55"/>
      <c r="F27" s="55"/>
      <c r="G27" s="55"/>
      <c r="H27" s="55"/>
      <c r="I27" s="55"/>
      <c r="J27" s="55"/>
      <c r="K27" s="55"/>
      <c r="L27" s="55"/>
      <c r="M27" s="105"/>
    </row>
    <row r="28" spans="1:13" ht="15">
      <c r="A28" s="53"/>
      <c r="B28" s="53"/>
      <c r="C28" s="53"/>
      <c r="D28" s="54"/>
      <c r="E28" s="55"/>
      <c r="F28" s="55"/>
      <c r="G28" s="55"/>
      <c r="H28" s="55"/>
      <c r="I28" s="55"/>
      <c r="J28" s="55"/>
      <c r="K28" s="55"/>
      <c r="L28" s="55"/>
      <c r="M28" s="105"/>
    </row>
    <row r="29" spans="1:13" ht="15">
      <c r="A29" s="53"/>
      <c r="B29" s="53"/>
      <c r="C29" s="53"/>
      <c r="D29" s="54"/>
      <c r="E29" s="55"/>
      <c r="F29" s="55"/>
      <c r="G29" s="55"/>
      <c r="H29" s="55"/>
      <c r="I29" s="55"/>
      <c r="J29" s="55"/>
      <c r="K29" s="55"/>
      <c r="L29" s="55"/>
      <c r="M29" s="105"/>
    </row>
    <row r="30" spans="1:13" ht="15">
      <c r="A30" s="53"/>
      <c r="B30" s="53"/>
      <c r="C30" s="53"/>
      <c r="D30" s="54"/>
      <c r="E30" s="55"/>
      <c r="F30" s="55"/>
      <c r="G30" s="55"/>
      <c r="H30" s="55"/>
      <c r="I30" s="55"/>
      <c r="J30" s="55"/>
      <c r="K30" s="55"/>
      <c r="L30" s="55"/>
      <c r="M30" s="105"/>
    </row>
    <row r="31" spans="1:13" ht="15">
      <c r="A31" s="53"/>
      <c r="B31" s="53"/>
      <c r="C31" s="53"/>
      <c r="D31" s="54"/>
      <c r="E31" s="55"/>
      <c r="F31" s="55"/>
      <c r="G31" s="55"/>
      <c r="H31" s="55"/>
      <c r="I31" s="55"/>
      <c r="J31" s="55"/>
      <c r="K31" s="55"/>
      <c r="L31" s="55"/>
      <c r="M31" s="105"/>
    </row>
    <row r="32" spans="1:13" ht="15">
      <c r="A32" s="53"/>
      <c r="B32" s="53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105"/>
    </row>
    <row r="33" spans="1:13" ht="15">
      <c r="A33" s="53"/>
      <c r="B33" s="53"/>
      <c r="C33" s="53"/>
      <c r="D33" s="54"/>
      <c r="E33" s="55"/>
      <c r="F33" s="55"/>
      <c r="G33" s="55"/>
      <c r="H33" s="55"/>
      <c r="I33" s="55"/>
      <c r="J33" s="55"/>
      <c r="K33" s="55"/>
      <c r="L33" s="55"/>
      <c r="M33" s="105"/>
    </row>
    <row r="34" spans="1:13" ht="15">
      <c r="A34" s="53"/>
      <c r="B34" s="53"/>
      <c r="C34" s="53"/>
      <c r="D34" s="54"/>
      <c r="E34" s="55"/>
      <c r="F34" s="55"/>
      <c r="G34" s="55"/>
      <c r="H34" s="55"/>
      <c r="I34" s="55"/>
      <c r="J34" s="55"/>
      <c r="K34" s="55"/>
      <c r="L34" s="55"/>
      <c r="M34" s="105"/>
    </row>
    <row r="35" spans="1:13" ht="15">
      <c r="A35" s="53"/>
      <c r="B35" s="53"/>
      <c r="C35" s="53"/>
      <c r="D35" s="54"/>
      <c r="E35" s="55"/>
      <c r="F35" s="55"/>
      <c r="G35" s="55"/>
      <c r="H35" s="55"/>
      <c r="I35" s="55"/>
      <c r="J35" s="55"/>
      <c r="K35" s="55"/>
      <c r="L35" s="55"/>
      <c r="M35" s="105"/>
    </row>
    <row r="36" spans="1:13" ht="15">
      <c r="A36" s="53"/>
      <c r="B36" s="53"/>
      <c r="C36" s="53"/>
      <c r="D36" s="54"/>
      <c r="E36" s="55"/>
      <c r="F36" s="55"/>
      <c r="G36" s="55"/>
      <c r="H36" s="55"/>
      <c r="I36" s="55"/>
      <c r="J36" s="55"/>
      <c r="K36" s="55"/>
      <c r="L36" s="55"/>
      <c r="M36" s="105"/>
    </row>
    <row r="37" spans="1:13" ht="15">
      <c r="A37" s="53"/>
      <c r="B37" s="53"/>
      <c r="C37" s="53"/>
      <c r="D37" s="54"/>
      <c r="E37" s="55"/>
      <c r="F37" s="55"/>
      <c r="G37" s="55"/>
      <c r="H37" s="55"/>
      <c r="I37" s="55"/>
      <c r="J37" s="55"/>
      <c r="K37" s="55"/>
      <c r="L37" s="55"/>
      <c r="M37" s="105"/>
    </row>
    <row r="38" spans="1:13" ht="15">
      <c r="A38" s="53"/>
      <c r="B38" s="53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105"/>
    </row>
    <row r="39" spans="1:13" ht="15">
      <c r="A39" s="53"/>
      <c r="B39" s="53"/>
      <c r="C39" s="53"/>
      <c r="D39" s="54"/>
      <c r="E39" s="55"/>
      <c r="F39" s="55"/>
      <c r="G39" s="55"/>
      <c r="H39" s="55"/>
      <c r="I39" s="55"/>
      <c r="J39" s="55"/>
      <c r="K39" s="55"/>
      <c r="L39" s="55"/>
      <c r="M39" s="105"/>
    </row>
    <row r="40" spans="1:13" ht="15">
      <c r="A40" s="53"/>
      <c r="B40" s="53"/>
      <c r="C40" s="53"/>
      <c r="D40" s="54"/>
      <c r="E40" s="55"/>
      <c r="F40" s="55"/>
      <c r="G40" s="55"/>
      <c r="H40" s="55"/>
      <c r="I40" s="55"/>
      <c r="J40" s="55"/>
      <c r="K40" s="55"/>
      <c r="L40" s="55"/>
      <c r="M40" s="105"/>
    </row>
    <row r="41" spans="1:13" ht="15">
      <c r="A41" s="53"/>
      <c r="B41" s="53"/>
      <c r="C41" s="53"/>
      <c r="D41" s="54"/>
      <c r="E41" s="55"/>
      <c r="F41" s="55"/>
      <c r="G41" s="55"/>
      <c r="H41" s="55"/>
      <c r="I41" s="55"/>
      <c r="J41" s="55"/>
      <c r="K41" s="55"/>
      <c r="L41" s="55"/>
      <c r="M41" s="105"/>
    </row>
    <row r="42" spans="1:13" ht="15">
      <c r="A42" s="53"/>
      <c r="B42" s="53"/>
      <c r="C42" s="53"/>
      <c r="D42" s="54"/>
      <c r="E42" s="55"/>
      <c r="F42" s="55"/>
      <c r="G42" s="55"/>
      <c r="H42" s="55"/>
      <c r="I42" s="55"/>
      <c r="J42" s="55"/>
      <c r="K42" s="55"/>
      <c r="L42" s="55"/>
      <c r="M42" s="105"/>
    </row>
    <row r="43" spans="1:13" ht="15">
      <c r="A43" s="53"/>
      <c r="B43" s="53"/>
      <c r="C43" s="53"/>
      <c r="D43" s="54"/>
      <c r="E43" s="55"/>
      <c r="F43" s="55"/>
      <c r="G43" s="55"/>
      <c r="H43" s="55"/>
      <c r="I43" s="55"/>
      <c r="J43" s="55"/>
      <c r="K43" s="55"/>
      <c r="L43" s="55"/>
      <c r="M43" s="105"/>
    </row>
    <row r="44" spans="1:13" ht="15">
      <c r="A44" s="53"/>
      <c r="B44" s="53"/>
      <c r="C44" s="53"/>
      <c r="D44" s="54"/>
      <c r="E44" s="55"/>
      <c r="F44" s="55"/>
      <c r="G44" s="55"/>
      <c r="H44" s="55"/>
      <c r="I44" s="55"/>
      <c r="J44" s="55"/>
      <c r="K44" s="55"/>
      <c r="L44" s="55"/>
      <c r="M44" s="105"/>
    </row>
    <row r="45" spans="1:13" ht="15">
      <c r="A45" s="53"/>
      <c r="B45" s="53"/>
      <c r="C45" s="53"/>
      <c r="D45" s="54"/>
      <c r="E45" s="55"/>
      <c r="F45" s="55"/>
      <c r="G45" s="55"/>
      <c r="H45" s="55"/>
      <c r="I45" s="55"/>
      <c r="J45" s="55"/>
      <c r="K45" s="55"/>
      <c r="L45" s="55"/>
      <c r="M45" s="105"/>
    </row>
    <row r="46" spans="1:13" ht="15">
      <c r="A46" s="53"/>
      <c r="B46" s="53"/>
      <c r="C46" s="53"/>
      <c r="D46" s="54"/>
      <c r="E46" s="55"/>
      <c r="F46" s="55"/>
      <c r="G46" s="55"/>
      <c r="H46" s="55"/>
      <c r="I46" s="55"/>
      <c r="J46" s="55"/>
      <c r="K46" s="55"/>
      <c r="L46" s="55"/>
      <c r="M46" s="105"/>
    </row>
    <row r="47" spans="1:13" ht="15">
      <c r="A47" s="53"/>
      <c r="B47" s="53"/>
      <c r="C47" s="53"/>
      <c r="D47" s="54"/>
      <c r="E47" s="55"/>
      <c r="F47" s="55"/>
      <c r="G47" s="55"/>
      <c r="H47" s="55"/>
      <c r="I47" s="55"/>
      <c r="J47" s="55"/>
      <c r="K47" s="55"/>
      <c r="L47" s="55"/>
      <c r="M47" s="105"/>
    </row>
    <row r="48" spans="1:13" ht="15">
      <c r="A48" s="53"/>
      <c r="B48" s="53"/>
      <c r="C48" s="53"/>
      <c r="D48" s="54"/>
      <c r="E48" s="55"/>
      <c r="F48" s="55"/>
      <c r="G48" s="55"/>
      <c r="H48" s="55"/>
      <c r="I48" s="55"/>
      <c r="J48" s="55"/>
      <c r="K48" s="55"/>
      <c r="L48" s="55"/>
      <c r="M48" s="105"/>
    </row>
    <row r="49" spans="1:13" ht="15">
      <c r="A49" s="53"/>
      <c r="B49" s="53"/>
      <c r="C49" s="53"/>
      <c r="D49" s="54"/>
      <c r="E49" s="55"/>
      <c r="F49" s="55"/>
      <c r="G49" s="55"/>
      <c r="H49" s="55"/>
      <c r="I49" s="55"/>
      <c r="J49" s="55"/>
      <c r="K49" s="55"/>
      <c r="L49" s="55"/>
      <c r="M49" s="105"/>
    </row>
    <row r="50" spans="1:13" ht="15">
      <c r="A50" s="53"/>
      <c r="B50" s="53"/>
      <c r="C50" s="53"/>
      <c r="D50" s="54"/>
      <c r="E50" s="55"/>
      <c r="F50" s="55"/>
      <c r="G50" s="55"/>
      <c r="H50" s="55"/>
      <c r="I50" s="55"/>
      <c r="J50" s="55"/>
      <c r="K50" s="55"/>
      <c r="L50" s="55"/>
      <c r="M50" s="105"/>
    </row>
    <row r="51" spans="1:13" ht="15">
      <c r="A51" s="53"/>
      <c r="B51" s="53"/>
      <c r="C51" s="53"/>
      <c r="D51" s="54"/>
      <c r="E51" s="55"/>
      <c r="F51" s="55"/>
      <c r="G51" s="55"/>
      <c r="H51" s="55"/>
      <c r="I51" s="55"/>
      <c r="J51" s="55"/>
      <c r="K51" s="55"/>
      <c r="L51" s="55"/>
      <c r="M51" s="105"/>
    </row>
    <row r="52" spans="1:13" ht="15">
      <c r="A52" s="53"/>
      <c r="B52" s="53"/>
      <c r="C52" s="53"/>
      <c r="D52" s="54"/>
      <c r="E52" s="55"/>
      <c r="F52" s="55"/>
      <c r="G52" s="55"/>
      <c r="H52" s="55"/>
      <c r="I52" s="55"/>
      <c r="J52" s="55"/>
      <c r="K52" s="55"/>
      <c r="L52" s="55"/>
      <c r="M52" s="105"/>
    </row>
    <row r="53" spans="1:13" ht="15">
      <c r="A53" s="53"/>
      <c r="B53" s="53"/>
      <c r="C53" s="53"/>
      <c r="D53" s="54"/>
      <c r="E53" s="55"/>
      <c r="F53" s="55"/>
      <c r="G53" s="55"/>
      <c r="H53" s="55"/>
      <c r="I53" s="55"/>
      <c r="J53" s="55"/>
      <c r="K53" s="55"/>
      <c r="L53" s="55"/>
      <c r="M53" s="105"/>
    </row>
    <row r="54" spans="1:13" ht="15">
      <c r="A54" s="53"/>
      <c r="B54" s="53"/>
      <c r="C54" s="53"/>
      <c r="D54" s="54"/>
      <c r="E54" s="55"/>
      <c r="F54" s="55"/>
      <c r="G54" s="55"/>
      <c r="H54" s="55"/>
      <c r="I54" s="55"/>
      <c r="J54" s="55"/>
      <c r="K54" s="55"/>
      <c r="L54" s="55"/>
      <c r="M54" s="105"/>
    </row>
    <row r="55" spans="1:13" ht="15">
      <c r="A55" s="53"/>
      <c r="B55" s="53"/>
      <c r="C55" s="53"/>
      <c r="D55" s="54"/>
      <c r="E55" s="55"/>
      <c r="F55" s="55"/>
      <c r="G55" s="55"/>
      <c r="H55" s="55"/>
      <c r="I55" s="55"/>
      <c r="J55" s="55"/>
      <c r="K55" s="55"/>
      <c r="L55" s="55"/>
      <c r="M55" s="105"/>
    </row>
    <row r="56" spans="1:13" ht="15">
      <c r="A56" s="53"/>
      <c r="B56" s="53"/>
      <c r="C56" s="53"/>
      <c r="D56" s="54"/>
      <c r="E56" s="55"/>
      <c r="F56" s="55"/>
      <c r="G56" s="55"/>
      <c r="H56" s="55"/>
      <c r="I56" s="55"/>
      <c r="J56" s="55"/>
      <c r="K56" s="55"/>
      <c r="L56" s="55"/>
      <c r="M56" s="105"/>
    </row>
    <row r="57" spans="1:13" ht="15">
      <c r="A57" s="53"/>
      <c r="B57" s="53"/>
      <c r="C57" s="53"/>
      <c r="D57" s="54"/>
      <c r="E57" s="55"/>
      <c r="F57" s="55"/>
      <c r="G57" s="55"/>
      <c r="H57" s="55"/>
      <c r="I57" s="55"/>
      <c r="J57" s="55"/>
      <c r="K57" s="55"/>
      <c r="L57" s="55"/>
      <c r="M57" s="105"/>
    </row>
    <row r="58" spans="1:13" ht="15">
      <c r="A58" s="53"/>
      <c r="B58" s="53"/>
      <c r="C58" s="53"/>
      <c r="D58" s="54"/>
      <c r="E58" s="55"/>
      <c r="F58" s="55"/>
      <c r="G58" s="55"/>
      <c r="H58" s="55"/>
      <c r="I58" s="55"/>
      <c r="J58" s="55"/>
      <c r="K58" s="55"/>
      <c r="L58" s="55"/>
      <c r="M58" s="105"/>
    </row>
    <row r="59" spans="1:13" ht="15">
      <c r="A59" s="53"/>
      <c r="B59" s="53"/>
      <c r="C59" s="53"/>
      <c r="D59" s="54"/>
      <c r="E59" s="55"/>
      <c r="F59" s="55"/>
      <c r="G59" s="55"/>
      <c r="H59" s="55"/>
      <c r="I59" s="55"/>
      <c r="J59" s="55"/>
      <c r="K59" s="55"/>
      <c r="L59" s="55"/>
      <c r="M59" s="105"/>
    </row>
    <row r="60" spans="1:13" ht="15">
      <c r="A60" s="53"/>
      <c r="B60" s="53"/>
      <c r="C60" s="53"/>
      <c r="D60" s="54"/>
      <c r="E60" s="55"/>
      <c r="F60" s="55"/>
      <c r="G60" s="55"/>
      <c r="H60" s="55"/>
      <c r="I60" s="55"/>
      <c r="J60" s="55"/>
      <c r="K60" s="55"/>
      <c r="L60" s="55"/>
      <c r="M60" s="105"/>
    </row>
    <row r="61" spans="1:13" ht="15">
      <c r="A61" s="53"/>
      <c r="B61" s="53"/>
      <c r="C61" s="53"/>
      <c r="D61" s="54"/>
      <c r="E61" s="55"/>
      <c r="F61" s="55"/>
      <c r="G61" s="55"/>
      <c r="H61" s="55"/>
      <c r="I61" s="55"/>
      <c r="J61" s="55"/>
      <c r="K61" s="55"/>
      <c r="L61" s="55"/>
      <c r="M61" s="105"/>
    </row>
    <row r="62" spans="1:13" ht="15">
      <c r="A62" s="53"/>
      <c r="B62" s="53"/>
      <c r="C62" s="53"/>
      <c r="D62" s="54"/>
      <c r="E62" s="55"/>
      <c r="F62" s="55"/>
      <c r="G62" s="55"/>
      <c r="H62" s="55"/>
      <c r="I62" s="55"/>
      <c r="J62" s="55"/>
      <c r="K62" s="55"/>
      <c r="L62" s="55"/>
      <c r="M62" s="105"/>
    </row>
    <row r="63" spans="1:13" ht="15">
      <c r="A63" s="53"/>
      <c r="B63" s="53"/>
      <c r="C63" s="53"/>
      <c r="D63" s="54"/>
      <c r="E63" s="55"/>
      <c r="F63" s="55"/>
      <c r="G63" s="55"/>
      <c r="H63" s="55"/>
      <c r="I63" s="55"/>
      <c r="J63" s="55"/>
      <c r="K63" s="55"/>
      <c r="L63" s="55"/>
      <c r="M63" s="105"/>
    </row>
    <row r="64" spans="1:13" ht="15">
      <c r="A64" s="53"/>
      <c r="B64" s="53"/>
      <c r="C64" s="53"/>
      <c r="D64" s="54"/>
      <c r="E64" s="55"/>
      <c r="F64" s="55"/>
      <c r="G64" s="55"/>
      <c r="H64" s="55"/>
      <c r="I64" s="55"/>
      <c r="J64" s="55"/>
      <c r="K64" s="55"/>
      <c r="L64" s="55"/>
      <c r="M64" s="105"/>
    </row>
    <row r="65" spans="1:13" ht="15">
      <c r="A65" s="53"/>
      <c r="B65" s="53"/>
      <c r="C65" s="53"/>
      <c r="D65" s="54"/>
      <c r="E65" s="55"/>
      <c r="F65" s="55"/>
      <c r="G65" s="55"/>
      <c r="H65" s="55"/>
      <c r="I65" s="55"/>
      <c r="J65" s="55"/>
      <c r="K65" s="55"/>
      <c r="L65" s="55"/>
      <c r="M65" s="105"/>
    </row>
    <row r="66" spans="1:13" ht="15">
      <c r="A66" s="53"/>
      <c r="B66" s="53"/>
      <c r="C66" s="53"/>
      <c r="D66" s="54"/>
      <c r="E66" s="55"/>
      <c r="F66" s="55"/>
      <c r="G66" s="55"/>
      <c r="H66" s="55"/>
      <c r="I66" s="55"/>
      <c r="J66" s="55"/>
      <c r="K66" s="55"/>
      <c r="L66" s="55"/>
      <c r="M66" s="105"/>
    </row>
  </sheetData>
  <sheetProtection/>
  <mergeCells count="39">
    <mergeCell ref="E15:L15"/>
    <mergeCell ref="E10:L10"/>
    <mergeCell ref="K12:K13"/>
    <mergeCell ref="L12:L13"/>
    <mergeCell ref="A14:M14"/>
    <mergeCell ref="A15:A16"/>
    <mergeCell ref="B15:B16"/>
    <mergeCell ref="C15:C16"/>
    <mergeCell ref="D15:D16"/>
    <mergeCell ref="M15:M16"/>
    <mergeCell ref="I12:I13"/>
    <mergeCell ref="J12:J13"/>
    <mergeCell ref="M12:M13"/>
    <mergeCell ref="A12:A13"/>
    <mergeCell ref="B12:B13"/>
    <mergeCell ref="C12:C13"/>
    <mergeCell ref="D12:D13"/>
    <mergeCell ref="E12:E13"/>
    <mergeCell ref="F12:F13"/>
    <mergeCell ref="M10:M11"/>
    <mergeCell ref="D6:E6"/>
    <mergeCell ref="I6:J6"/>
    <mergeCell ref="A7:M7"/>
    <mergeCell ref="A8:M8"/>
    <mergeCell ref="A9:J9"/>
    <mergeCell ref="A10:A11"/>
    <mergeCell ref="B10:B11"/>
    <mergeCell ref="C10:C11"/>
    <mergeCell ref="D10:D11"/>
    <mergeCell ref="A2:M2"/>
    <mergeCell ref="A3:M3"/>
    <mergeCell ref="A4:A6"/>
    <mergeCell ref="B4:C4"/>
    <mergeCell ref="F4:G6"/>
    <mergeCell ref="I4:J4"/>
    <mergeCell ref="B5:C5"/>
    <mergeCell ref="D5:E5"/>
    <mergeCell ref="I5:J5"/>
    <mergeCell ref="B6:C6"/>
  </mergeCells>
  <printOptions/>
  <pageMargins left="0.2362204724409449" right="0.2362204724409449" top="0" bottom="0" header="0.31496062992125984" footer="0.31496062992125984"/>
  <pageSetup horizontalDpi="600" verticalDpi="600" orientation="portrait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74"/>
  <sheetViews>
    <sheetView view="pageBreakPreview" zoomScale="85" zoomScaleSheetLayoutView="85" zoomScalePageLayoutView="0" workbookViewId="0" topLeftCell="A1">
      <selection activeCell="B2" sqref="B2:P2"/>
    </sheetView>
  </sheetViews>
  <sheetFormatPr defaultColWidth="9.00390625" defaultRowHeight="12.75"/>
  <cols>
    <col min="1" max="1" width="4.75390625" style="0" customWidth="1"/>
    <col min="10" max="10" width="9.125" style="0" customWidth="1"/>
    <col min="11" max="11" width="8.625" style="0" customWidth="1"/>
    <col min="12" max="12" width="18.625" style="0" customWidth="1"/>
    <col min="13" max="13" width="9.125" style="0" customWidth="1"/>
    <col min="14" max="14" width="11.625" style="0" customWidth="1"/>
    <col min="15" max="15" width="8.125" style="0" customWidth="1"/>
    <col min="16" max="16" width="19.00390625" style="96" customWidth="1"/>
  </cols>
  <sheetData>
    <row r="1" spans="2:16" ht="132.75" customHeight="1" thickBot="1">
      <c r="B1" s="472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</row>
    <row r="2" spans="2:23" ht="21" thickBot="1">
      <c r="B2" s="459" t="s">
        <v>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21"/>
      <c r="R2" s="21"/>
      <c r="S2" s="21"/>
      <c r="T2" s="21"/>
      <c r="U2" s="21"/>
      <c r="V2" s="18"/>
      <c r="W2" s="18"/>
    </row>
    <row r="3" spans="2:23" ht="17.25" thickBot="1">
      <c r="B3" s="451" t="s">
        <v>179</v>
      </c>
      <c r="C3" s="452"/>
      <c r="D3" s="452"/>
      <c r="E3" s="452"/>
      <c r="F3" s="452"/>
      <c r="G3" s="452"/>
      <c r="H3" s="452"/>
      <c r="I3" s="458" t="s">
        <v>4</v>
      </c>
      <c r="J3" s="458"/>
      <c r="K3" s="458"/>
      <c r="L3" s="458"/>
      <c r="M3" s="33" t="s">
        <v>238</v>
      </c>
      <c r="N3" s="34"/>
      <c r="O3" s="34"/>
      <c r="P3" s="118" t="s">
        <v>2</v>
      </c>
      <c r="Q3" s="18"/>
      <c r="R3" s="18"/>
      <c r="S3" s="18"/>
      <c r="T3" s="18"/>
      <c r="U3" s="18"/>
      <c r="V3" s="18"/>
      <c r="W3" s="18"/>
    </row>
    <row r="4" spans="2:23" ht="17.25" customHeight="1">
      <c r="B4" s="228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462" t="s">
        <v>62</v>
      </c>
      <c r="N4" s="463"/>
      <c r="O4" s="463"/>
      <c r="P4" s="85">
        <f>Таблица!D4</f>
        <v>1929.2</v>
      </c>
      <c r="Q4" s="18"/>
      <c r="R4" s="18"/>
      <c r="S4" s="18"/>
      <c r="T4" s="18"/>
      <c r="U4" s="18"/>
      <c r="V4" s="18"/>
      <c r="W4" s="18"/>
    </row>
    <row r="5" spans="2:23" ht="18" customHeight="1">
      <c r="B5" s="228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453" t="s">
        <v>63</v>
      </c>
      <c r="N5" s="454"/>
      <c r="O5" s="454"/>
      <c r="P5" s="86">
        <f>Таблица!D20</f>
        <v>1170</v>
      </c>
      <c r="Q5" s="18"/>
      <c r="R5" s="18"/>
      <c r="S5" s="18"/>
      <c r="T5" s="18"/>
      <c r="U5" s="18"/>
      <c r="V5" s="18"/>
      <c r="W5" s="18"/>
    </row>
    <row r="6" spans="2:16" ht="18" customHeight="1">
      <c r="B6" s="228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453" t="s">
        <v>64</v>
      </c>
      <c r="N6" s="454"/>
      <c r="O6" s="454"/>
      <c r="P6" s="86">
        <f>Таблица!D31</f>
        <v>479.7</v>
      </c>
    </row>
    <row r="7" spans="2:16" ht="18" customHeight="1">
      <c r="B7" s="228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453" t="s">
        <v>65</v>
      </c>
      <c r="N7" s="454"/>
      <c r="O7" s="454"/>
      <c r="P7" s="86">
        <f>Таблица!D10</f>
        <v>2900.3</v>
      </c>
    </row>
    <row r="8" spans="2:16" ht="18.75" customHeight="1">
      <c r="B8" s="228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453" t="s">
        <v>66</v>
      </c>
      <c r="N8" s="454"/>
      <c r="O8" s="454"/>
      <c r="P8" s="86">
        <f>Таблица!D11</f>
        <v>2109.9</v>
      </c>
    </row>
    <row r="9" spans="2:16" ht="18.75" customHeight="1"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453" t="s">
        <v>227</v>
      </c>
      <c r="N9" s="454"/>
      <c r="O9" s="454"/>
      <c r="P9" s="86">
        <f>Таблица!D21</f>
        <v>932.1</v>
      </c>
    </row>
    <row r="10" spans="2:16" ht="18" customHeight="1">
      <c r="B10" s="228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453" t="s">
        <v>228</v>
      </c>
      <c r="N10" s="454"/>
      <c r="O10" s="454"/>
      <c r="P10" s="86">
        <f>Таблица!D21</f>
        <v>932.1</v>
      </c>
    </row>
    <row r="11" spans="2:16" ht="18" customHeight="1">
      <c r="B11" s="228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119" t="s">
        <v>229</v>
      </c>
      <c r="N11" s="120"/>
      <c r="O11" s="120"/>
      <c r="P11" s="86">
        <f>Таблица!D22</f>
        <v>504.4</v>
      </c>
    </row>
    <row r="12" spans="2:16" ht="18" customHeight="1" hidden="1">
      <c r="B12" s="228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121" t="s">
        <v>61</v>
      </c>
      <c r="N12" s="122"/>
      <c r="O12" s="123"/>
      <c r="P12" s="124"/>
    </row>
    <row r="13" spans="2:16" ht="18" customHeight="1">
      <c r="B13" s="228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119" t="s">
        <v>68</v>
      </c>
      <c r="N13" s="120"/>
      <c r="O13" s="120"/>
      <c r="P13" s="86">
        <f>'Шкафы и двери'!P21</f>
        <v>955.5</v>
      </c>
    </row>
    <row r="14" spans="2:16" ht="18" customHeight="1" thickBot="1">
      <c r="B14" s="228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465" t="s">
        <v>67</v>
      </c>
      <c r="N14" s="466"/>
      <c r="O14" s="466"/>
      <c r="P14" s="84">
        <f>'Шкафы и двери'!P23</f>
        <v>321.1</v>
      </c>
    </row>
    <row r="15" spans="2:16" ht="19.5" customHeight="1">
      <c r="B15" s="228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35"/>
      <c r="N15" s="38"/>
      <c r="O15" s="38"/>
      <c r="P15" s="88"/>
    </row>
    <row r="16" spans="2:16" ht="18.75" customHeight="1">
      <c r="B16" s="228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36"/>
      <c r="N16" s="39"/>
      <c r="O16" s="39"/>
      <c r="P16" s="89"/>
    </row>
    <row r="17" spans="2:16" ht="15.75" customHeight="1">
      <c r="B17" s="228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36"/>
      <c r="N17" s="39"/>
      <c r="O17" s="39"/>
      <c r="P17" s="89"/>
    </row>
    <row r="18" spans="2:16" ht="19.5" customHeight="1">
      <c r="B18" s="228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36"/>
      <c r="N18" s="39"/>
      <c r="O18" s="39"/>
      <c r="P18" s="89"/>
    </row>
    <row r="19" spans="2:16" ht="18.75" customHeight="1">
      <c r="B19" s="228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36"/>
      <c r="N19" s="39"/>
      <c r="O19" s="39"/>
      <c r="P19" s="89"/>
    </row>
    <row r="20" spans="2:16" ht="21.75" customHeight="1"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36"/>
      <c r="N20" s="39"/>
      <c r="O20" s="39"/>
      <c r="P20" s="89"/>
    </row>
    <row r="21" spans="2:16" ht="21" customHeight="1">
      <c r="B21" s="228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36"/>
      <c r="N21" s="39"/>
      <c r="O21" s="39"/>
      <c r="P21" s="89"/>
    </row>
    <row r="22" spans="2:16" ht="21" customHeight="1">
      <c r="B22" s="228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36"/>
      <c r="N22" s="39"/>
      <c r="O22" s="39"/>
      <c r="P22" s="89"/>
    </row>
    <row r="23" spans="2:16" ht="18.75" customHeight="1" hidden="1"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36"/>
      <c r="N23" s="39"/>
      <c r="O23" s="39"/>
      <c r="P23" s="89"/>
    </row>
    <row r="24" spans="2:16" ht="18.75" customHeight="1"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36"/>
      <c r="N24" s="39"/>
      <c r="O24" s="39"/>
      <c r="P24" s="89"/>
    </row>
    <row r="25" spans="2:16" ht="19.5" customHeight="1">
      <c r="B25" s="11"/>
      <c r="C25" s="10"/>
      <c r="D25" s="10"/>
      <c r="E25" s="10"/>
      <c r="F25" s="10"/>
      <c r="G25" s="10"/>
      <c r="H25" s="450" t="s">
        <v>155</v>
      </c>
      <c r="I25" s="450"/>
      <c r="J25" s="450"/>
      <c r="K25" s="450"/>
      <c r="L25" s="97">
        <f>P4+P5+P6+P7+P8+P9+P10+P11+P13+P14</f>
        <v>12234.3</v>
      </c>
      <c r="M25" s="36"/>
      <c r="N25" s="39"/>
      <c r="O25" s="39"/>
      <c r="P25" s="89"/>
    </row>
    <row r="26" spans="2:16" ht="16.5" customHeight="1" thickBot="1">
      <c r="B26" s="12"/>
      <c r="C26" s="13"/>
      <c r="D26" s="13"/>
      <c r="E26" s="13"/>
      <c r="F26" s="13"/>
      <c r="G26" s="13"/>
      <c r="H26" s="15"/>
      <c r="I26" s="461"/>
      <c r="J26" s="461"/>
      <c r="K26" s="461"/>
      <c r="L26" s="100"/>
      <c r="M26" s="37"/>
      <c r="N26" s="40"/>
      <c r="O26" s="40"/>
      <c r="P26" s="90"/>
    </row>
    <row r="27" spans="2:16" ht="17.25" thickBot="1">
      <c r="B27" s="451" t="s">
        <v>179</v>
      </c>
      <c r="C27" s="452"/>
      <c r="D27" s="452"/>
      <c r="E27" s="452"/>
      <c r="F27" s="452"/>
      <c r="G27" s="452"/>
      <c r="H27" s="452"/>
      <c r="I27" s="458" t="s">
        <v>5</v>
      </c>
      <c r="J27" s="458"/>
      <c r="K27" s="458"/>
      <c r="L27" s="458"/>
      <c r="M27" s="33" t="s">
        <v>238</v>
      </c>
      <c r="N27" s="34"/>
      <c r="O27" s="34"/>
      <c r="P27" s="118" t="s">
        <v>2</v>
      </c>
    </row>
    <row r="28" spans="2:16" ht="16.5" customHeight="1">
      <c r="B28" s="228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462" t="s">
        <v>69</v>
      </c>
      <c r="N28" s="463"/>
      <c r="O28" s="468"/>
      <c r="P28" s="85">
        <f>'Cтолы и тумбы'!O9</f>
        <v>2121.6</v>
      </c>
    </row>
    <row r="29" spans="2:16" ht="18.75" customHeight="1">
      <c r="B29" s="228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453" t="s">
        <v>151</v>
      </c>
      <c r="N29" s="454"/>
      <c r="O29" s="455"/>
      <c r="P29" s="86">
        <f>'Cтолы и тумбы'!O22</f>
        <v>3196.7</v>
      </c>
    </row>
    <row r="30" spans="2:16" ht="17.25" customHeight="1">
      <c r="B30" s="228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453" t="s">
        <v>157</v>
      </c>
      <c r="N30" s="454"/>
      <c r="O30" s="455"/>
      <c r="P30" s="86">
        <f>'Cтолы и тумбы'!O7</f>
        <v>1671.8</v>
      </c>
    </row>
    <row r="31" spans="2:16" ht="18.75" customHeight="1">
      <c r="B31" s="228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453" t="s">
        <v>65</v>
      </c>
      <c r="N31" s="454"/>
      <c r="O31" s="455"/>
      <c r="P31" s="86">
        <f>'Шкафы и двери'!P15</f>
        <v>2900.3</v>
      </c>
    </row>
    <row r="32" spans="2:16" ht="17.25" customHeight="1">
      <c r="B32" s="228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453" t="s">
        <v>66</v>
      </c>
      <c r="N32" s="454"/>
      <c r="O32" s="455"/>
      <c r="P32" s="86">
        <f>'Шкафы и двери'!P16</f>
        <v>2109.9</v>
      </c>
    </row>
    <row r="33" spans="2:16" ht="17.25" customHeight="1">
      <c r="B33" s="228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453" t="s">
        <v>66</v>
      </c>
      <c r="N33" s="454"/>
      <c r="O33" s="455"/>
      <c r="P33" s="86">
        <f>P32</f>
        <v>2109.9</v>
      </c>
    </row>
    <row r="34" spans="2:16" ht="17.25" customHeight="1">
      <c r="B34" s="228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453" t="s">
        <v>229</v>
      </c>
      <c r="N34" s="454"/>
      <c r="O34" s="455"/>
      <c r="P34" s="86">
        <f>'Шкафы и двери'!P18</f>
        <v>504.4</v>
      </c>
    </row>
    <row r="35" spans="2:16" ht="17.25" customHeight="1">
      <c r="B35" s="228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453" t="s">
        <v>229</v>
      </c>
      <c r="N35" s="454"/>
      <c r="O35" s="455"/>
      <c r="P35" s="86">
        <f>P34</f>
        <v>504.4</v>
      </c>
    </row>
    <row r="36" spans="2:16" ht="18.75" customHeight="1">
      <c r="B36" s="228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453" t="s">
        <v>230</v>
      </c>
      <c r="N36" s="454"/>
      <c r="O36" s="455"/>
      <c r="P36" s="86">
        <f>P35</f>
        <v>504.4</v>
      </c>
    </row>
    <row r="37" spans="2:16" ht="18.75" customHeight="1">
      <c r="B37" s="228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453" t="s">
        <v>230</v>
      </c>
      <c r="N37" s="454"/>
      <c r="O37" s="455"/>
      <c r="P37" s="86">
        <f>P36</f>
        <v>504.4</v>
      </c>
    </row>
    <row r="38" spans="2:16" ht="17.25" customHeight="1">
      <c r="B38" s="228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453" t="s">
        <v>68</v>
      </c>
      <c r="N38" s="454"/>
      <c r="O38" s="455"/>
      <c r="P38" s="86">
        <f>Таблица!D23</f>
        <v>955.5</v>
      </c>
    </row>
    <row r="39" spans="2:16" ht="17.25" customHeight="1">
      <c r="B39" s="228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453" t="s">
        <v>68</v>
      </c>
      <c r="N39" s="454"/>
      <c r="O39" s="455"/>
      <c r="P39" s="86">
        <f>Таблица!D23</f>
        <v>955.5</v>
      </c>
    </row>
    <row r="40" spans="2:16" ht="17.25" customHeight="1">
      <c r="B40" s="228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453" t="s">
        <v>67</v>
      </c>
      <c r="N40" s="454"/>
      <c r="O40" s="455"/>
      <c r="P40" s="86" t="e">
        <f>Таблица!#REF!</f>
        <v>#REF!</v>
      </c>
    </row>
    <row r="41" spans="2:16" ht="17.25" customHeight="1" thickBot="1">
      <c r="B41" s="228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465" t="s">
        <v>67</v>
      </c>
      <c r="N41" s="466"/>
      <c r="O41" s="467"/>
      <c r="P41" s="87">
        <f>Таблица!D24</f>
        <v>321.1</v>
      </c>
    </row>
    <row r="42" spans="2:16" ht="17.25" customHeight="1">
      <c r="B42" s="228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456"/>
      <c r="N42" s="457"/>
      <c r="O42" s="457"/>
      <c r="P42" s="457"/>
    </row>
    <row r="43" spans="2:16" ht="15.75" customHeight="1">
      <c r="B43" s="228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456"/>
      <c r="N43" s="457"/>
      <c r="O43" s="457"/>
      <c r="P43" s="457"/>
    </row>
    <row r="44" spans="2:16" ht="18.75" customHeight="1">
      <c r="B44" s="228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456"/>
      <c r="N44" s="457"/>
      <c r="O44" s="457"/>
      <c r="P44" s="457"/>
    </row>
    <row r="45" spans="2:16" ht="18" customHeight="1">
      <c r="B45" s="228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7"/>
      <c r="N45" s="6"/>
      <c r="O45" s="6"/>
      <c r="P45" s="91"/>
    </row>
    <row r="46" spans="2:16" ht="16.5" customHeight="1">
      <c r="B46" s="228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14"/>
      <c r="N46" s="6"/>
      <c r="O46" s="6"/>
      <c r="P46" s="91"/>
    </row>
    <row r="47" spans="2:16" ht="19.5" customHeight="1"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8"/>
      <c r="N47" s="5"/>
      <c r="O47" s="5"/>
      <c r="P47" s="92"/>
    </row>
    <row r="48" spans="2:16" ht="18.75" customHeight="1">
      <c r="B48" s="11"/>
      <c r="C48" s="10"/>
      <c r="D48" s="10"/>
      <c r="E48" s="10"/>
      <c r="F48" s="10"/>
      <c r="G48" s="10"/>
      <c r="H48" s="450" t="s">
        <v>156</v>
      </c>
      <c r="I48" s="450"/>
      <c r="J48" s="450"/>
      <c r="K48" s="450"/>
      <c r="L48" s="97" t="e">
        <f>P28+P29+P30+P31+P32+P33+P34+P35+P36+P37+P38+P39+P40+P41</f>
        <v>#REF!</v>
      </c>
      <c r="M48" s="8"/>
      <c r="N48" s="5"/>
      <c r="O48" s="5"/>
      <c r="P48" s="92"/>
    </row>
    <row r="49" spans="2:16" ht="18.75" customHeight="1" thickBot="1">
      <c r="B49" s="11"/>
      <c r="C49" s="10"/>
      <c r="D49" s="10"/>
      <c r="E49" s="10"/>
      <c r="F49" s="10"/>
      <c r="G49" s="10"/>
      <c r="H49" s="20"/>
      <c r="I49" s="464"/>
      <c r="J49" s="464"/>
      <c r="K49" s="464"/>
      <c r="L49" s="99"/>
      <c r="M49" s="8"/>
      <c r="N49" s="5"/>
      <c r="O49" s="5"/>
      <c r="P49" s="92"/>
    </row>
    <row r="50" spans="2:16" ht="17.25" thickBot="1">
      <c r="B50" s="451" t="s">
        <v>179</v>
      </c>
      <c r="C50" s="452"/>
      <c r="D50" s="452"/>
      <c r="E50" s="452"/>
      <c r="F50" s="452"/>
      <c r="G50" s="452"/>
      <c r="H50" s="452"/>
      <c r="I50" s="458" t="s">
        <v>6</v>
      </c>
      <c r="J50" s="458"/>
      <c r="K50" s="458"/>
      <c r="L50" s="458"/>
      <c r="M50" s="469" t="s">
        <v>238</v>
      </c>
      <c r="N50" s="470"/>
      <c r="O50" s="471"/>
      <c r="P50" s="118" t="s">
        <v>2</v>
      </c>
    </row>
    <row r="51" spans="2:16" ht="18" customHeight="1">
      <c r="B51" s="274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462" t="s">
        <v>235</v>
      </c>
      <c r="N51" s="463"/>
      <c r="O51" s="468"/>
      <c r="P51" s="85">
        <f>Таблица!D6</f>
        <v>3637.4</v>
      </c>
    </row>
    <row r="52" spans="2:16" ht="18" customHeight="1">
      <c r="B52" s="274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453" t="s">
        <v>151</v>
      </c>
      <c r="N52" s="454"/>
      <c r="O52" s="455"/>
      <c r="P52" s="86">
        <f>'Cтолы и тумбы'!O22</f>
        <v>3196.7</v>
      </c>
    </row>
    <row r="53" spans="2:16" ht="18" customHeight="1">
      <c r="B53" s="274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453" t="s">
        <v>70</v>
      </c>
      <c r="N53" s="454"/>
      <c r="O53" s="455"/>
      <c r="P53" s="86">
        <f>'Cтолы и тумбы'!O15</f>
        <v>399.1</v>
      </c>
    </row>
    <row r="54" spans="2:16" ht="18.75" customHeight="1">
      <c r="B54" s="274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474" t="s">
        <v>137</v>
      </c>
      <c r="N54" s="475"/>
      <c r="O54" s="476"/>
      <c r="P54" s="93">
        <f>Таблица!D33</f>
        <v>763.1</v>
      </c>
    </row>
    <row r="55" spans="2:16" ht="18.75" customHeight="1">
      <c r="B55" s="274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453" t="s">
        <v>65</v>
      </c>
      <c r="N55" s="454"/>
      <c r="O55" s="455"/>
      <c r="P55" s="86">
        <f>'Шкафы и двери'!P15</f>
        <v>2900.3</v>
      </c>
    </row>
    <row r="56" spans="2:16" ht="19.5" customHeight="1"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453" t="s">
        <v>66</v>
      </c>
      <c r="N56" s="454"/>
      <c r="O56" s="455"/>
      <c r="P56" s="86">
        <f>'Шкафы и двери'!P16</f>
        <v>2109.9</v>
      </c>
    </row>
    <row r="57" spans="2:16" ht="18" customHeight="1">
      <c r="B57" s="274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453" t="s">
        <v>71</v>
      </c>
      <c r="N57" s="454"/>
      <c r="O57" s="455"/>
      <c r="P57" s="86">
        <f>'Шкафы и двери'!P10</f>
        <v>2542.8</v>
      </c>
    </row>
    <row r="58" spans="2:16" ht="18.75" customHeight="1">
      <c r="B58" s="274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453" t="s">
        <v>227</v>
      </c>
      <c r="N58" s="454"/>
      <c r="O58" s="455"/>
      <c r="P58" s="86">
        <f>'Шкафы и двери'!P19</f>
        <v>932.1</v>
      </c>
    </row>
    <row r="59" spans="2:16" ht="18" customHeight="1">
      <c r="B59" s="274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453" t="s">
        <v>228</v>
      </c>
      <c r="N59" s="454"/>
      <c r="O59" s="455"/>
      <c r="P59" s="86">
        <f>P58</f>
        <v>932.1</v>
      </c>
    </row>
    <row r="60" spans="2:16" ht="17.25" customHeight="1">
      <c r="B60" s="274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453" t="s">
        <v>229</v>
      </c>
      <c r="N60" s="454"/>
      <c r="O60" s="455"/>
      <c r="P60" s="86">
        <f>'Шкафы и двери'!P18</f>
        <v>504.4</v>
      </c>
    </row>
    <row r="61" spans="2:16" ht="17.25" customHeight="1">
      <c r="B61" s="274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453" t="s">
        <v>229</v>
      </c>
      <c r="N61" s="454"/>
      <c r="O61" s="455"/>
      <c r="P61" s="86">
        <f>P60</f>
        <v>504.4</v>
      </c>
    </row>
    <row r="62" spans="2:16" ht="18" customHeight="1">
      <c r="B62" s="274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453" t="s">
        <v>230</v>
      </c>
      <c r="N62" s="454"/>
      <c r="O62" s="455"/>
      <c r="P62" s="86">
        <f>P61</f>
        <v>504.4</v>
      </c>
    </row>
    <row r="63" spans="2:16" ht="18" customHeight="1">
      <c r="B63" s="274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453" t="s">
        <v>68</v>
      </c>
      <c r="N63" s="454"/>
      <c r="O63" s="455"/>
      <c r="P63" s="86">
        <f>Таблица!D23</f>
        <v>955.5</v>
      </c>
    </row>
    <row r="64" spans="2:16" ht="18" customHeight="1">
      <c r="B64" s="274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453" t="s">
        <v>68</v>
      </c>
      <c r="N64" s="454"/>
      <c r="O64" s="455"/>
      <c r="P64" s="86">
        <f>Таблица!D23</f>
        <v>955.5</v>
      </c>
    </row>
    <row r="65" spans="2:16" ht="17.25" customHeight="1">
      <c r="B65" s="274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453" t="s">
        <v>67</v>
      </c>
      <c r="N65" s="454"/>
      <c r="O65" s="455"/>
      <c r="P65" s="86">
        <f>Таблица!D24</f>
        <v>321.1</v>
      </c>
    </row>
    <row r="66" spans="2:16" ht="17.25" customHeight="1" thickBot="1">
      <c r="B66" s="274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465" t="s">
        <v>67</v>
      </c>
      <c r="N66" s="466"/>
      <c r="O66" s="467"/>
      <c r="P66" s="87">
        <f>Таблица!D24</f>
        <v>321.1</v>
      </c>
    </row>
    <row r="67" spans="2:16" ht="17.25" customHeight="1">
      <c r="B67" s="274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7"/>
      <c r="N67" s="6"/>
      <c r="O67" s="6"/>
      <c r="P67" s="91"/>
    </row>
    <row r="68" spans="2:16" ht="18" customHeight="1">
      <c r="B68" s="274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9"/>
      <c r="N68" s="1"/>
      <c r="O68" s="1"/>
      <c r="P68" s="94"/>
    </row>
    <row r="69" spans="2:16" ht="19.5" customHeight="1">
      <c r="B69" s="274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9"/>
      <c r="N69" s="1"/>
      <c r="O69" s="1"/>
      <c r="P69" s="94"/>
    </row>
    <row r="70" spans="2:16" ht="18" customHeight="1"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  <c r="M70" s="9"/>
      <c r="N70" s="1"/>
      <c r="O70" s="1"/>
      <c r="P70" s="94"/>
    </row>
    <row r="71" spans="2:16" ht="18" customHeight="1">
      <c r="B71" s="7"/>
      <c r="C71" s="6"/>
      <c r="D71" s="6"/>
      <c r="E71" s="6"/>
      <c r="F71" s="6"/>
      <c r="G71" s="6"/>
      <c r="H71" s="450" t="s">
        <v>156</v>
      </c>
      <c r="I71" s="450"/>
      <c r="J71" s="450"/>
      <c r="K71" s="450"/>
      <c r="L71" s="97">
        <f>P51+P52+P53+P54+P55+P56+P57+P58+P59+P60+P61+P62+P63+P64+P65+P66</f>
        <v>21479.9</v>
      </c>
      <c r="M71" s="9"/>
      <c r="N71" s="1"/>
      <c r="O71" s="1"/>
      <c r="P71" s="94"/>
    </row>
    <row r="72" spans="2:16" ht="18" customHeight="1" thickBot="1">
      <c r="B72" s="77"/>
      <c r="C72" s="78"/>
      <c r="D72" s="78"/>
      <c r="E72" s="78"/>
      <c r="F72" s="78"/>
      <c r="G72" s="78"/>
      <c r="H72" s="41"/>
      <c r="I72" s="464"/>
      <c r="J72" s="464"/>
      <c r="K72" s="464"/>
      <c r="L72" s="98"/>
      <c r="M72" s="16"/>
      <c r="N72" s="17"/>
      <c r="O72" s="17"/>
      <c r="P72" s="95"/>
    </row>
    <row r="73" spans="2:16" ht="18" customHeight="1">
      <c r="B73" s="6"/>
      <c r="C73" s="6"/>
      <c r="D73" s="6"/>
      <c r="E73" s="6"/>
      <c r="F73" s="6"/>
      <c r="G73" s="6"/>
      <c r="H73" s="20"/>
      <c r="I73" s="20"/>
      <c r="J73" s="20"/>
      <c r="K73" s="20"/>
      <c r="L73" s="19"/>
      <c r="M73" s="1"/>
      <c r="N73" s="1"/>
      <c r="O73" s="1"/>
      <c r="P73" s="94"/>
    </row>
    <row r="74" spans="2:16" ht="18" customHeight="1">
      <c r="B74" s="6"/>
      <c r="C74" s="6"/>
      <c r="D74" s="6"/>
      <c r="E74" s="6"/>
      <c r="F74" s="6"/>
      <c r="G74" s="6"/>
      <c r="H74" s="20"/>
      <c r="I74" s="20"/>
      <c r="J74" s="20"/>
      <c r="K74" s="20"/>
      <c r="L74" s="19"/>
      <c r="M74" s="1"/>
      <c r="N74" s="1"/>
      <c r="O74" s="1"/>
      <c r="P74" s="94"/>
    </row>
  </sheetData>
  <sheetProtection/>
  <mergeCells count="59">
    <mergeCell ref="M59:O59"/>
    <mergeCell ref="M56:O56"/>
    <mergeCell ref="B1:P1"/>
    <mergeCell ref="M63:O63"/>
    <mergeCell ref="M64:O64"/>
    <mergeCell ref="M65:O65"/>
    <mergeCell ref="M43:P43"/>
    <mergeCell ref="M44:P44"/>
    <mergeCell ref="M53:O53"/>
    <mergeCell ref="M54:O54"/>
    <mergeCell ref="M66:O66"/>
    <mergeCell ref="M50:O50"/>
    <mergeCell ref="I49:K49"/>
    <mergeCell ref="M57:O57"/>
    <mergeCell ref="M58:O58"/>
    <mergeCell ref="M60:O60"/>
    <mergeCell ref="M61:O61"/>
    <mergeCell ref="M62:O62"/>
    <mergeCell ref="M51:O51"/>
    <mergeCell ref="M52:O52"/>
    <mergeCell ref="M14:O14"/>
    <mergeCell ref="M28:O28"/>
    <mergeCell ref="B28:L46"/>
    <mergeCell ref="M36:O36"/>
    <mergeCell ref="M37:O37"/>
    <mergeCell ref="M38:O38"/>
    <mergeCell ref="M39:O39"/>
    <mergeCell ref="M34:O34"/>
    <mergeCell ref="M35:O35"/>
    <mergeCell ref="M8:O8"/>
    <mergeCell ref="M29:O29"/>
    <mergeCell ref="I72:K72"/>
    <mergeCell ref="M40:O40"/>
    <mergeCell ref="M41:O41"/>
    <mergeCell ref="M30:O30"/>
    <mergeCell ref="M31:O31"/>
    <mergeCell ref="M9:O9"/>
    <mergeCell ref="M55:O55"/>
    <mergeCell ref="M10:O10"/>
    <mergeCell ref="B2:P2"/>
    <mergeCell ref="I3:L3"/>
    <mergeCell ref="B4:L23"/>
    <mergeCell ref="I27:L27"/>
    <mergeCell ref="I26:K26"/>
    <mergeCell ref="H25:K25"/>
    <mergeCell ref="M4:O4"/>
    <mergeCell ref="M5:O5"/>
    <mergeCell ref="M6:O6"/>
    <mergeCell ref="M7:O7"/>
    <mergeCell ref="B51:L69"/>
    <mergeCell ref="H71:K71"/>
    <mergeCell ref="B3:H3"/>
    <mergeCell ref="B27:H27"/>
    <mergeCell ref="B50:H50"/>
    <mergeCell ref="M32:O32"/>
    <mergeCell ref="M33:O33"/>
    <mergeCell ref="M42:P42"/>
    <mergeCell ref="I50:L50"/>
    <mergeCell ref="H48:K48"/>
  </mergeCells>
  <printOptions/>
  <pageMargins left="0.7" right="0.7" top="0.75" bottom="0.75" header="0.3" footer="0.3"/>
  <pageSetup horizontalDpi="600" verticalDpi="600" orientation="portrait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87"/>
  <sheetViews>
    <sheetView zoomScale="90" zoomScaleNormal="90" zoomScaleSheetLayoutView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6" sqref="I6"/>
    </sheetView>
  </sheetViews>
  <sheetFormatPr defaultColWidth="9.125" defaultRowHeight="12.75"/>
  <cols>
    <col min="1" max="1" width="3.00390625" style="0" customWidth="1"/>
    <col min="2" max="2" width="44.625" style="22" bestFit="1" customWidth="1"/>
    <col min="3" max="3" width="14.875" style="23" customWidth="1"/>
    <col min="4" max="4" width="21.875" style="25" customWidth="1"/>
    <col min="5" max="5" width="7.125" style="26" customWidth="1"/>
    <col min="6" max="6" width="7.875" style="26" customWidth="1"/>
    <col min="7" max="7" width="12.375" style="23" customWidth="1"/>
  </cols>
  <sheetData>
    <row r="1" spans="2:7" ht="54" customHeight="1" thickBot="1">
      <c r="B1" s="483"/>
      <c r="C1" s="484"/>
      <c r="D1" s="484"/>
      <c r="E1" s="484"/>
      <c r="F1" s="484"/>
      <c r="G1" s="485"/>
    </row>
    <row r="2" spans="2:7" ht="60" customHeight="1" thickBot="1">
      <c r="B2" s="32" t="s">
        <v>0</v>
      </c>
      <c r="C2" s="32" t="s">
        <v>1</v>
      </c>
      <c r="D2" s="132" t="s">
        <v>7</v>
      </c>
      <c r="E2" s="477"/>
      <c r="F2" s="477"/>
      <c r="G2" s="478"/>
    </row>
    <row r="3" spans="2:9" ht="15.75" customHeight="1">
      <c r="B3" s="186" t="s">
        <v>158</v>
      </c>
      <c r="C3" s="191" t="s">
        <v>13</v>
      </c>
      <c r="D3" s="195">
        <v>1671.8</v>
      </c>
      <c r="E3" s="479"/>
      <c r="F3" s="479"/>
      <c r="G3" s="480"/>
      <c r="I3" s="80"/>
    </row>
    <row r="4" spans="2:9" ht="15.75" customHeight="1" thickBot="1">
      <c r="B4" s="187" t="s">
        <v>159</v>
      </c>
      <c r="C4" s="192" t="s">
        <v>14</v>
      </c>
      <c r="D4" s="196">
        <v>1929.2</v>
      </c>
      <c r="E4" s="481"/>
      <c r="F4" s="481"/>
      <c r="G4" s="482"/>
      <c r="I4" s="80"/>
    </row>
    <row r="5" spans="2:9" ht="15.75">
      <c r="B5" s="187" t="s">
        <v>160</v>
      </c>
      <c r="C5" s="192" t="s">
        <v>15</v>
      </c>
      <c r="D5" s="196">
        <v>2121.6</v>
      </c>
      <c r="E5" s="27"/>
      <c r="F5" s="27"/>
      <c r="G5" s="28"/>
      <c r="I5" s="80"/>
    </row>
    <row r="6" spans="2:9" ht="15.75">
      <c r="B6" s="187" t="s">
        <v>213</v>
      </c>
      <c r="C6" s="192" t="s">
        <v>233</v>
      </c>
      <c r="D6" s="196">
        <v>3637.4</v>
      </c>
      <c r="E6" s="27"/>
      <c r="F6" s="27"/>
      <c r="G6" s="28"/>
      <c r="I6" s="80"/>
    </row>
    <row r="7" spans="2:9" ht="15.75">
      <c r="B7" s="187" t="s">
        <v>213</v>
      </c>
      <c r="C7" s="192" t="s">
        <v>234</v>
      </c>
      <c r="D7" s="196">
        <v>3909.1</v>
      </c>
      <c r="E7" s="27"/>
      <c r="F7" s="27"/>
      <c r="G7" s="28"/>
      <c r="I7" s="80"/>
    </row>
    <row r="8" spans="2:9" ht="15.75">
      <c r="B8" s="187" t="s">
        <v>212</v>
      </c>
      <c r="C8" s="192" t="s">
        <v>217</v>
      </c>
      <c r="D8" s="196">
        <v>2674.1</v>
      </c>
      <c r="E8" s="27"/>
      <c r="F8" s="27"/>
      <c r="G8" s="28"/>
      <c r="I8" s="80"/>
    </row>
    <row r="9" spans="2:9" ht="15.75">
      <c r="B9" s="187" t="s">
        <v>212</v>
      </c>
      <c r="C9" s="192" t="s">
        <v>218</v>
      </c>
      <c r="D9" s="196">
        <v>2917.2</v>
      </c>
      <c r="E9" s="27"/>
      <c r="F9" s="27"/>
      <c r="G9" s="28"/>
      <c r="I9" s="80"/>
    </row>
    <row r="10" spans="2:9" ht="15.75">
      <c r="B10" s="187" t="s">
        <v>161</v>
      </c>
      <c r="C10" s="192" t="s">
        <v>42</v>
      </c>
      <c r="D10" s="196">
        <v>2900.3</v>
      </c>
      <c r="E10" s="27"/>
      <c r="F10" s="27"/>
      <c r="G10" s="28"/>
      <c r="I10" s="80"/>
    </row>
    <row r="11" spans="2:9" ht="15.75">
      <c r="B11" s="187" t="s">
        <v>162</v>
      </c>
      <c r="C11" s="192" t="s">
        <v>44</v>
      </c>
      <c r="D11" s="196">
        <v>2109.9</v>
      </c>
      <c r="E11" s="27"/>
      <c r="F11" s="27"/>
      <c r="G11" s="28"/>
      <c r="I11" s="80"/>
    </row>
    <row r="12" spans="2:9" ht="15.75">
      <c r="B12" s="187" t="s">
        <v>163</v>
      </c>
      <c r="C12" s="192" t="s">
        <v>41</v>
      </c>
      <c r="D12" s="196">
        <v>1406.6</v>
      </c>
      <c r="E12" s="30"/>
      <c r="F12" s="30"/>
      <c r="G12" s="31"/>
      <c r="I12" s="80"/>
    </row>
    <row r="13" spans="2:9" ht="15.75">
      <c r="B13" s="187" t="s">
        <v>164</v>
      </c>
      <c r="C13" s="192" t="s">
        <v>40</v>
      </c>
      <c r="D13" s="196">
        <v>2542.8</v>
      </c>
      <c r="E13" s="30"/>
      <c r="F13" s="30"/>
      <c r="G13" s="31"/>
      <c r="I13" s="80"/>
    </row>
    <row r="14" spans="2:9" ht="15.75">
      <c r="B14" s="187" t="s">
        <v>165</v>
      </c>
      <c r="C14" s="192" t="s">
        <v>143</v>
      </c>
      <c r="D14" s="196">
        <v>2516.8</v>
      </c>
      <c r="E14" s="30"/>
      <c r="F14" s="30"/>
      <c r="G14" s="31"/>
      <c r="I14" s="80"/>
    </row>
    <row r="15" spans="2:9" ht="15.75">
      <c r="B15" s="187" t="s">
        <v>166</v>
      </c>
      <c r="C15" s="192" t="s">
        <v>145</v>
      </c>
      <c r="D15" s="196">
        <v>1456</v>
      </c>
      <c r="E15" s="27"/>
      <c r="F15" s="27"/>
      <c r="G15" s="31"/>
      <c r="I15" s="80"/>
    </row>
    <row r="16" spans="2:9" ht="15.75">
      <c r="B16" s="187" t="s">
        <v>167</v>
      </c>
      <c r="C16" s="192" t="s">
        <v>28</v>
      </c>
      <c r="D16" s="196">
        <v>2381.6</v>
      </c>
      <c r="E16" s="30"/>
      <c r="F16" s="30"/>
      <c r="G16" s="31"/>
      <c r="I16" s="80"/>
    </row>
    <row r="17" spans="2:9" ht="15.75">
      <c r="B17" s="187" t="s">
        <v>168</v>
      </c>
      <c r="C17" s="192" t="s">
        <v>133</v>
      </c>
      <c r="D17" s="196">
        <v>3196.7</v>
      </c>
      <c r="E17" s="27"/>
      <c r="F17" s="27"/>
      <c r="G17" s="31"/>
      <c r="I17" s="80"/>
    </row>
    <row r="18" spans="2:9" ht="15.75">
      <c r="B18" s="187" t="s">
        <v>169</v>
      </c>
      <c r="C18" s="192" t="s">
        <v>231</v>
      </c>
      <c r="D18" s="196">
        <v>3542.5</v>
      </c>
      <c r="E18" s="27"/>
      <c r="F18" s="27"/>
      <c r="G18" s="31"/>
      <c r="I18" s="80"/>
    </row>
    <row r="19" spans="2:9" ht="15.75">
      <c r="B19" s="187" t="s">
        <v>170</v>
      </c>
      <c r="C19" s="192" t="s">
        <v>140</v>
      </c>
      <c r="D19" s="196">
        <v>3967.6</v>
      </c>
      <c r="E19" s="27"/>
      <c r="F19" s="27"/>
      <c r="G19" s="31"/>
      <c r="I19" s="80"/>
    </row>
    <row r="20" spans="2:9" ht="15.75">
      <c r="B20" s="187" t="s">
        <v>171</v>
      </c>
      <c r="C20" s="192" t="s">
        <v>50</v>
      </c>
      <c r="D20" s="196">
        <v>1170</v>
      </c>
      <c r="E20" s="27"/>
      <c r="F20" s="27"/>
      <c r="G20" s="31"/>
      <c r="I20" s="80"/>
    </row>
    <row r="21" spans="2:9" ht="15.75">
      <c r="B21" s="187" t="s">
        <v>172</v>
      </c>
      <c r="C21" s="192" t="s">
        <v>72</v>
      </c>
      <c r="D21" s="196">
        <v>932.1</v>
      </c>
      <c r="E21" s="27"/>
      <c r="F21" s="27"/>
      <c r="G21" s="31"/>
      <c r="I21" s="80"/>
    </row>
    <row r="22" spans="2:9" ht="15.75">
      <c r="B22" s="187" t="s">
        <v>173</v>
      </c>
      <c r="C22" s="192" t="s">
        <v>232</v>
      </c>
      <c r="D22" s="196">
        <v>504.4</v>
      </c>
      <c r="E22" s="27"/>
      <c r="F22" s="27"/>
      <c r="G22" s="31"/>
      <c r="I22" s="80"/>
    </row>
    <row r="23" spans="2:9" ht="15.75">
      <c r="B23" s="187" t="s">
        <v>73</v>
      </c>
      <c r="C23" s="192" t="s">
        <v>48</v>
      </c>
      <c r="D23" s="196">
        <v>955.5</v>
      </c>
      <c r="E23" s="27"/>
      <c r="F23" s="27"/>
      <c r="G23" s="31"/>
      <c r="I23" s="80"/>
    </row>
    <row r="24" spans="2:9" ht="15.75">
      <c r="B24" s="188" t="s">
        <v>74</v>
      </c>
      <c r="C24" s="192" t="s">
        <v>49</v>
      </c>
      <c r="D24" s="196">
        <v>321.1</v>
      </c>
      <c r="E24" s="27"/>
      <c r="F24" s="27"/>
      <c r="G24" s="31"/>
      <c r="I24" s="80"/>
    </row>
    <row r="25" spans="2:9" ht="15.75">
      <c r="B25" s="187" t="s">
        <v>190</v>
      </c>
      <c r="C25" s="192" t="s">
        <v>184</v>
      </c>
      <c r="D25" s="196">
        <v>898.3</v>
      </c>
      <c r="E25" s="27"/>
      <c r="F25" s="27"/>
      <c r="G25" s="28"/>
      <c r="I25" s="80"/>
    </row>
    <row r="26" spans="2:9" ht="15.75">
      <c r="B26" s="187" t="s">
        <v>189</v>
      </c>
      <c r="C26" s="192" t="s">
        <v>181</v>
      </c>
      <c r="D26" s="196">
        <v>712.4</v>
      </c>
      <c r="E26" s="27"/>
      <c r="F26" s="27"/>
      <c r="G26" s="28"/>
      <c r="I26" s="80"/>
    </row>
    <row r="27" spans="2:9" ht="15.75">
      <c r="B27" s="187" t="s">
        <v>191</v>
      </c>
      <c r="C27" s="192" t="s">
        <v>198</v>
      </c>
      <c r="D27" s="196">
        <v>393.9</v>
      </c>
      <c r="E27" s="27"/>
      <c r="F27" s="27"/>
      <c r="G27" s="28"/>
      <c r="I27" s="80"/>
    </row>
    <row r="28" spans="2:9" ht="15.75">
      <c r="B28" s="189" t="s">
        <v>200</v>
      </c>
      <c r="C28" s="192" t="s">
        <v>24</v>
      </c>
      <c r="D28" s="196">
        <v>691.6</v>
      </c>
      <c r="E28" s="27"/>
      <c r="F28" s="27"/>
      <c r="G28" s="28"/>
      <c r="I28" s="80"/>
    </row>
    <row r="29" spans="2:9" ht="15.75">
      <c r="B29" s="189" t="s">
        <v>201</v>
      </c>
      <c r="C29" s="192" t="s">
        <v>23</v>
      </c>
      <c r="D29" s="196">
        <v>399.1</v>
      </c>
      <c r="E29" s="27"/>
      <c r="F29" s="27"/>
      <c r="G29" s="28"/>
      <c r="I29" s="80"/>
    </row>
    <row r="30" spans="2:9" ht="15.75">
      <c r="B30" s="187" t="s">
        <v>202</v>
      </c>
      <c r="C30" s="192" t="s">
        <v>147</v>
      </c>
      <c r="D30" s="196">
        <v>566.8</v>
      </c>
      <c r="E30" s="27"/>
      <c r="F30" s="27"/>
      <c r="G30" s="28"/>
      <c r="I30" s="80"/>
    </row>
    <row r="31" spans="2:9" ht="15.75">
      <c r="B31" s="187" t="s">
        <v>203</v>
      </c>
      <c r="C31" s="192" t="s">
        <v>32</v>
      </c>
      <c r="D31" s="196">
        <v>479.7</v>
      </c>
      <c r="E31" s="27"/>
      <c r="F31" s="27"/>
      <c r="G31" s="28"/>
      <c r="I31" s="80"/>
    </row>
    <row r="32" spans="2:9" ht="15.75">
      <c r="B32" s="190" t="s">
        <v>75</v>
      </c>
      <c r="C32" s="193" t="s">
        <v>33</v>
      </c>
      <c r="D32" s="196">
        <v>938.6</v>
      </c>
      <c r="E32" s="27"/>
      <c r="F32" s="27"/>
      <c r="G32" s="31"/>
      <c r="I32" s="80"/>
    </row>
    <row r="33" spans="2:9" ht="15.75">
      <c r="B33" s="190" t="s">
        <v>137</v>
      </c>
      <c r="C33" s="193" t="s">
        <v>134</v>
      </c>
      <c r="D33" s="196">
        <v>763.1</v>
      </c>
      <c r="E33" s="27"/>
      <c r="F33" s="27"/>
      <c r="G33" s="31"/>
      <c r="I33" s="80"/>
    </row>
    <row r="34" spans="2:9" ht="15.75">
      <c r="B34" s="189" t="s">
        <v>174</v>
      </c>
      <c r="C34" s="192" t="s">
        <v>36</v>
      </c>
      <c r="D34" s="196">
        <v>581.1</v>
      </c>
      <c r="E34" s="29"/>
      <c r="F34" s="29"/>
      <c r="G34" s="24"/>
      <c r="I34" s="80"/>
    </row>
    <row r="35" spans="2:9" ht="15.75">
      <c r="B35" s="189" t="s">
        <v>175</v>
      </c>
      <c r="C35" s="192" t="s">
        <v>37</v>
      </c>
      <c r="D35" s="196">
        <v>646.1</v>
      </c>
      <c r="E35" s="29"/>
      <c r="F35" s="29"/>
      <c r="G35" s="24"/>
      <c r="I35" s="80"/>
    </row>
    <row r="36" spans="2:9" ht="15.75">
      <c r="B36" s="189" t="s">
        <v>176</v>
      </c>
      <c r="C36" s="192" t="s">
        <v>38</v>
      </c>
      <c r="D36" s="196">
        <v>729.3</v>
      </c>
      <c r="E36" s="29"/>
      <c r="F36" s="29"/>
      <c r="G36" s="24"/>
      <c r="I36" s="80"/>
    </row>
    <row r="37" spans="2:9" ht="15.75">
      <c r="B37" s="189" t="s">
        <v>177</v>
      </c>
      <c r="C37" s="192" t="s">
        <v>39</v>
      </c>
      <c r="D37" s="196">
        <v>872.3</v>
      </c>
      <c r="E37" s="29"/>
      <c r="F37" s="29"/>
      <c r="G37" s="24"/>
      <c r="I37" s="80"/>
    </row>
    <row r="38" spans="2:9" ht="16.5" thickBot="1">
      <c r="B38" s="198" t="s">
        <v>76</v>
      </c>
      <c r="C38" s="194" t="s">
        <v>77</v>
      </c>
      <c r="D38" s="197">
        <v>638.3</v>
      </c>
      <c r="E38" s="27"/>
      <c r="F38" s="27"/>
      <c r="G38" s="28"/>
      <c r="I38" s="80"/>
    </row>
    <row r="39" spans="5:7" ht="15.75">
      <c r="E39" s="29"/>
      <c r="F39" s="29"/>
      <c r="G39" s="24"/>
    </row>
    <row r="40" spans="5:7" ht="15.75">
      <c r="E40" s="29"/>
      <c r="F40" s="29"/>
      <c r="G40" s="24"/>
    </row>
    <row r="41" spans="5:7" ht="15.75">
      <c r="E41" s="29"/>
      <c r="F41" s="29"/>
      <c r="G41" s="24"/>
    </row>
    <row r="42" spans="5:7" ht="15.75">
      <c r="E42" s="29"/>
      <c r="F42" s="29"/>
      <c r="G42" s="24"/>
    </row>
    <row r="43" spans="5:7" ht="15.75">
      <c r="E43" s="29"/>
      <c r="F43" s="29"/>
      <c r="G43" s="24"/>
    </row>
    <row r="44" spans="5:7" ht="15.75">
      <c r="E44" s="29"/>
      <c r="F44" s="29"/>
      <c r="G44" s="24"/>
    </row>
    <row r="45" spans="5:7" ht="15.75">
      <c r="E45" s="29"/>
      <c r="F45" s="29"/>
      <c r="G45" s="24"/>
    </row>
    <row r="46" spans="5:7" ht="15.75">
      <c r="E46" s="29"/>
      <c r="F46" s="29"/>
      <c r="G46" s="24"/>
    </row>
    <row r="47" spans="5:7" ht="15.75">
      <c r="E47" s="29"/>
      <c r="F47" s="29"/>
      <c r="G47" s="24"/>
    </row>
    <row r="48" spans="5:7" ht="15.75">
      <c r="E48" s="29"/>
      <c r="F48" s="29"/>
      <c r="G48" s="24"/>
    </row>
    <row r="49" spans="5:7" ht="15.75">
      <c r="E49" s="29"/>
      <c r="F49" s="29"/>
      <c r="G49" s="24"/>
    </row>
    <row r="50" spans="5:7" ht="15.75">
      <c r="E50" s="29"/>
      <c r="F50" s="29"/>
      <c r="G50" s="24"/>
    </row>
    <row r="51" spans="5:7" ht="15.75">
      <c r="E51" s="29"/>
      <c r="F51" s="29"/>
      <c r="G51" s="24"/>
    </row>
    <row r="52" spans="5:7" ht="15.75">
      <c r="E52" s="29"/>
      <c r="F52" s="29"/>
      <c r="G52" s="24"/>
    </row>
    <row r="53" spans="5:7" ht="15.75">
      <c r="E53" s="29"/>
      <c r="F53" s="29"/>
      <c r="G53" s="24"/>
    </row>
    <row r="54" spans="5:7" ht="15.75">
      <c r="E54" s="29"/>
      <c r="F54" s="29"/>
      <c r="G54" s="24"/>
    </row>
    <row r="55" spans="5:7" ht="15.75">
      <c r="E55" s="29"/>
      <c r="F55" s="29"/>
      <c r="G55" s="24"/>
    </row>
    <row r="56" spans="5:7" ht="15.75">
      <c r="E56" s="29"/>
      <c r="F56" s="29"/>
      <c r="G56" s="24"/>
    </row>
    <row r="57" spans="5:7" ht="15.75">
      <c r="E57" s="29"/>
      <c r="F57" s="29"/>
      <c r="G57" s="24"/>
    </row>
    <row r="58" spans="5:7" ht="15.75">
      <c r="E58" s="29"/>
      <c r="F58" s="29"/>
      <c r="G58" s="24"/>
    </row>
    <row r="59" spans="5:7" ht="15.75">
      <c r="E59" s="29"/>
      <c r="F59" s="29"/>
      <c r="G59" s="24"/>
    </row>
    <row r="60" spans="5:7" ht="15.75">
      <c r="E60" s="29"/>
      <c r="F60" s="29"/>
      <c r="G60" s="24"/>
    </row>
    <row r="61" spans="5:7" ht="15.75">
      <c r="E61" s="29"/>
      <c r="F61" s="29"/>
      <c r="G61" s="24"/>
    </row>
    <row r="62" spans="5:7" ht="15.75">
      <c r="E62" s="29"/>
      <c r="F62" s="29"/>
      <c r="G62" s="24"/>
    </row>
    <row r="63" spans="5:7" ht="15.75">
      <c r="E63" s="29"/>
      <c r="F63" s="29"/>
      <c r="G63" s="24"/>
    </row>
    <row r="64" spans="5:7" ht="15.75">
      <c r="E64" s="29"/>
      <c r="F64" s="29"/>
      <c r="G64" s="24"/>
    </row>
    <row r="65" spans="5:7" ht="15.75">
      <c r="E65" s="29"/>
      <c r="F65" s="29"/>
      <c r="G65" s="24"/>
    </row>
    <row r="66" spans="5:7" ht="15.75">
      <c r="E66" s="29"/>
      <c r="F66" s="29"/>
      <c r="G66" s="24"/>
    </row>
    <row r="67" spans="5:7" ht="15.75">
      <c r="E67" s="29"/>
      <c r="F67" s="29"/>
      <c r="G67" s="24"/>
    </row>
    <row r="68" spans="5:7" ht="15.75">
      <c r="E68" s="29"/>
      <c r="F68" s="29"/>
      <c r="G68" s="24"/>
    </row>
    <row r="69" spans="5:7" ht="15.75">
      <c r="E69" s="29"/>
      <c r="F69" s="29"/>
      <c r="G69" s="24"/>
    </row>
    <row r="70" spans="5:7" ht="15.75">
      <c r="E70" s="29"/>
      <c r="F70" s="29"/>
      <c r="G70" s="24"/>
    </row>
    <row r="71" spans="5:7" ht="15.75">
      <c r="E71" s="29"/>
      <c r="F71" s="29"/>
      <c r="G71" s="24"/>
    </row>
    <row r="72" spans="5:7" ht="15.75">
      <c r="E72" s="29"/>
      <c r="F72" s="29"/>
      <c r="G72" s="24"/>
    </row>
    <row r="73" spans="5:7" ht="15.75">
      <c r="E73" s="29"/>
      <c r="F73" s="29"/>
      <c r="G73" s="24"/>
    </row>
    <row r="74" spans="5:7" ht="15.75">
      <c r="E74" s="29"/>
      <c r="F74" s="29"/>
      <c r="G74" s="24"/>
    </row>
    <row r="75" spans="5:7" ht="15.75">
      <c r="E75" s="29"/>
      <c r="F75" s="29"/>
      <c r="G75" s="24"/>
    </row>
    <row r="76" spans="5:7" ht="15.75">
      <c r="E76" s="29"/>
      <c r="F76" s="29"/>
      <c r="G76" s="24"/>
    </row>
    <row r="77" spans="5:7" ht="15.75">
      <c r="E77" s="29"/>
      <c r="F77" s="29"/>
      <c r="G77" s="24"/>
    </row>
    <row r="78" spans="5:7" ht="15.75">
      <c r="E78" s="29"/>
      <c r="F78" s="29"/>
      <c r="G78" s="24"/>
    </row>
    <row r="79" spans="5:7" ht="15.75">
      <c r="E79" s="29"/>
      <c r="F79" s="29"/>
      <c r="G79" s="24"/>
    </row>
    <row r="80" spans="5:7" ht="15.75">
      <c r="E80" s="29"/>
      <c r="F80" s="29"/>
      <c r="G80" s="24"/>
    </row>
    <row r="81" spans="5:7" ht="15.75">
      <c r="E81" s="29"/>
      <c r="F81" s="29"/>
      <c r="G81" s="24"/>
    </row>
    <row r="82" spans="5:7" ht="15.75">
      <c r="E82" s="29"/>
      <c r="F82" s="29"/>
      <c r="G82" s="24"/>
    </row>
    <row r="83" spans="5:7" ht="15.75">
      <c r="E83" s="29"/>
      <c r="F83" s="29"/>
      <c r="G83" s="24"/>
    </row>
    <row r="84" spans="5:7" ht="15.75">
      <c r="E84" s="29"/>
      <c r="F84" s="29"/>
      <c r="G84" s="24"/>
    </row>
    <row r="85" spans="5:7" ht="15.75">
      <c r="E85" s="29"/>
      <c r="F85" s="29"/>
      <c r="G85" s="24"/>
    </row>
    <row r="86" spans="5:7" ht="15.75">
      <c r="E86" s="29"/>
      <c r="F86" s="29"/>
      <c r="G86" s="24"/>
    </row>
    <row r="87" spans="5:7" ht="15.75">
      <c r="E87" s="29"/>
      <c r="F87" s="29"/>
      <c r="G87" s="24"/>
    </row>
  </sheetData>
  <sheetProtection/>
  <mergeCells count="3">
    <mergeCell ref="E2:G2"/>
    <mergeCell ref="E3:G4"/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skyland</dc:creator>
  <cp:keywords/>
  <dc:description/>
  <cp:lastModifiedBy>Andre</cp:lastModifiedBy>
  <cp:lastPrinted>2017-03-01T13:54:42Z</cp:lastPrinted>
  <dcterms:created xsi:type="dcterms:W3CDTF">2004-11-16T20:47:21Z</dcterms:created>
  <dcterms:modified xsi:type="dcterms:W3CDTF">2017-04-19T08:56:42Z</dcterms:modified>
  <cp:category/>
  <cp:version/>
  <cp:contentType/>
  <cp:contentStatus/>
</cp:coreProperties>
</file>